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820" windowHeight="8025" activeTab="5"/>
  </bookViews>
  <sheets>
    <sheet name="Sheet1" sheetId="1" r:id="rId1"/>
    <sheet name="Sheet2" sheetId="2" r:id="rId2"/>
    <sheet name="Sheet3" sheetId="3" r:id="rId3"/>
    <sheet name="Sheet5" sheetId="4" r:id="rId4"/>
    <sheet name="Sheet4" sheetId="5" r:id="rId5"/>
    <sheet name="Sheet6" sheetId="6" r:id="rId6"/>
    <sheet name="Sheet7" sheetId="7" r:id="rId7"/>
    <sheet name="Sheet8" sheetId="8" r:id="rId8"/>
  </sheets>
  <definedNames>
    <definedName name="OLE_LINK1" localSheetId="0">'Sheet1'!$C$53</definedName>
  </definedNames>
  <calcPr fullCalcOnLoad="1"/>
</workbook>
</file>

<file path=xl/sharedStrings.xml><?xml version="1.0" encoding="utf-8"?>
<sst xmlns="http://schemas.openxmlformats.org/spreadsheetml/2006/main" count="1427" uniqueCount="1280">
  <si>
    <t xml:space="preserve">The opening balances of the following accounts have been adjusted during the current fiscal year and do not agree with last year's closing balances: </t>
  </si>
  <si>
    <t>18,487,948,193.98</t>
  </si>
  <si>
    <t>23,010,774,123.72</t>
  </si>
  <si>
    <t>52,411,436,980.06</t>
  </si>
  <si>
    <t>1,544,822,455.39</t>
  </si>
  <si>
    <t>76,061,178,406.09</t>
  </si>
  <si>
    <t>40,864,605.54</t>
  </si>
  <si>
    <t>287,959,246,301.52</t>
  </si>
  <si>
    <t>6,128,447,163.52</t>
  </si>
  <si>
    <t>20,428,646,387.47</t>
  </si>
  <si>
    <t>1,043,512,101.41</t>
  </si>
  <si>
    <t>12,913,442,413.34</t>
  </si>
  <si>
    <t>990,407,569.43</t>
  </si>
  <si>
    <t>Z5</t>
  </si>
  <si>
    <t>Subject to disposition by the administrative agency.</t>
  </si>
  <si>
    <t>Represents new contract authority.</t>
  </si>
  <si>
    <t>Represents capital transfer to miscellaneous receipts.</t>
  </si>
  <si>
    <t>Represents Price Support, Supply and Related Programs.</t>
  </si>
  <si>
    <t>Includes $xx which is not available for obligation.</t>
  </si>
  <si>
    <t>Not available for obligation.</t>
  </si>
  <si>
    <t>Represents payment to the xx.</t>
  </si>
  <si>
    <t>Includes $xx which is covered by contract authority.</t>
  </si>
  <si>
    <t>Covered by contract authority.</t>
  </si>
  <si>
    <t>Includes $xx which is covered by borrowing authority.</t>
  </si>
  <si>
    <t>Covered by borrowing authority.</t>
  </si>
  <si>
    <t>Includes $xx in funds authorized by Congress and available in the Social Security Trust Funds to cover these obligations.</t>
  </si>
  <si>
    <t>Covered by investments in the xx.</t>
  </si>
  <si>
    <t>Includes $xx which is covered by investments.</t>
  </si>
  <si>
    <t>ID</t>
  </si>
  <si>
    <t>Footnote</t>
  </si>
  <si>
    <t>xx</t>
  </si>
  <si>
    <t>Z6</t>
  </si>
  <si>
    <t>Z7</t>
  </si>
  <si>
    <t>Z8</t>
  </si>
  <si>
    <t>Z9</t>
  </si>
  <si>
    <t>Z10</t>
  </si>
  <si>
    <t>Z11</t>
  </si>
  <si>
    <t>Z12</t>
  </si>
  <si>
    <t>Z13</t>
  </si>
  <si>
    <t>Z14</t>
  </si>
  <si>
    <t>Z15</t>
  </si>
  <si>
    <t>Z16</t>
  </si>
  <si>
    <t>Z17</t>
  </si>
  <si>
    <t>Z18</t>
  </si>
  <si>
    <t>Z19</t>
  </si>
  <si>
    <t>Z20</t>
  </si>
  <si>
    <t>Z21</t>
  </si>
  <si>
    <t>Z22</t>
  </si>
  <si>
    <t>Z23</t>
  </si>
  <si>
    <t>Z24</t>
  </si>
  <si>
    <t>Z25</t>
  </si>
  <si>
    <t>Z26</t>
  </si>
  <si>
    <t>Z27</t>
  </si>
  <si>
    <t>Z28</t>
  </si>
  <si>
    <t>Z29</t>
  </si>
  <si>
    <t>Z30</t>
  </si>
  <si>
    <t>Z31</t>
  </si>
  <si>
    <t>Z32</t>
  </si>
  <si>
    <t>Z33</t>
  </si>
  <si>
    <t>Z34</t>
  </si>
  <si>
    <t>Z35</t>
  </si>
  <si>
    <t>Z36</t>
  </si>
  <si>
    <t>Z37</t>
  </si>
  <si>
    <t>Z38</t>
  </si>
  <si>
    <t>Z39</t>
  </si>
  <si>
    <t>Z40</t>
  </si>
  <si>
    <t>Z41</t>
  </si>
  <si>
    <t>Z42</t>
  </si>
  <si>
    <t>Z43</t>
  </si>
  <si>
    <t>Z44</t>
  </si>
  <si>
    <t>Z45</t>
  </si>
  <si>
    <t>Z46</t>
  </si>
  <si>
    <t>Z47</t>
  </si>
  <si>
    <t>Z48</t>
  </si>
  <si>
    <t>Z49</t>
  </si>
  <si>
    <t>Z50</t>
  </si>
  <si>
    <t>Z51</t>
  </si>
  <si>
    <t>Z52</t>
  </si>
  <si>
    <t>Z53</t>
  </si>
  <si>
    <t>Z54</t>
  </si>
  <si>
    <t>Z55</t>
  </si>
  <si>
    <t>Z56</t>
  </si>
  <si>
    <t>Z57</t>
  </si>
  <si>
    <t>Z58</t>
  </si>
  <si>
    <t>Z59</t>
  </si>
  <si>
    <t>Z60</t>
  </si>
  <si>
    <t>Z61</t>
  </si>
  <si>
    <t>Z62</t>
  </si>
  <si>
    <t>Z63</t>
  </si>
  <si>
    <t>Z64</t>
  </si>
  <si>
    <t>Z65</t>
  </si>
  <si>
    <t>Z66</t>
  </si>
  <si>
    <t>Z67</t>
  </si>
  <si>
    <t>Z68</t>
  </si>
  <si>
    <t>Z69</t>
  </si>
  <si>
    <t>Z70</t>
  </si>
  <si>
    <t>Z71</t>
  </si>
  <si>
    <t>Z72</t>
  </si>
  <si>
    <t>Z73</t>
  </si>
  <si>
    <t>Z74</t>
  </si>
  <si>
    <t>Z75</t>
  </si>
  <si>
    <t>Z76</t>
  </si>
  <si>
    <t>Z77</t>
  </si>
  <si>
    <t>Z78</t>
  </si>
  <si>
    <t>Z79</t>
  </si>
  <si>
    <t>Z80</t>
  </si>
  <si>
    <t>Z81</t>
  </si>
  <si>
    <t>Z82</t>
  </si>
  <si>
    <t>Z83</t>
  </si>
  <si>
    <t>Z84</t>
  </si>
  <si>
    <t>Z85</t>
  </si>
  <si>
    <t>Z86</t>
  </si>
  <si>
    <t>Z87</t>
  </si>
  <si>
    <t>Z88</t>
  </si>
  <si>
    <t>Z89</t>
  </si>
  <si>
    <t>Z90</t>
  </si>
  <si>
    <t>Z91</t>
  </si>
  <si>
    <t>Z92</t>
  </si>
  <si>
    <t>Z93</t>
  </si>
  <si>
    <t>Z94</t>
  </si>
  <si>
    <t>Z95</t>
  </si>
  <si>
    <t>Z96</t>
  </si>
  <si>
    <t>Z97</t>
  </si>
  <si>
    <t>Z98</t>
  </si>
  <si>
    <t>Z99</t>
  </si>
  <si>
    <t>Amount</t>
  </si>
  <si>
    <t>This report shows only those financial highlights of the U.S. Government directly related to the cash operations of the Department of the Treasury and the rest of the Federal Government.</t>
  </si>
  <si>
    <t>Total Receipts, Outlays and Surplus (+) or Deficit (-)</t>
  </si>
  <si>
    <t>(In billions of dollars)</t>
  </si>
  <si>
    <t>Fiscal 2006</t>
  </si>
  <si>
    <t>Fiscal 2005</t>
  </si>
  <si>
    <t>Percent Change</t>
  </si>
  <si>
    <t>RECEIPTS BY SOURCE</t>
  </si>
  <si>
    <t>r = revised</t>
  </si>
  <si>
    <t>RECEIPTS BY SOURCE CATEGORY</t>
  </si>
  <si>
    <t>IN MILLIONS OF DOLLARS</t>
  </si>
  <si>
    <t>Income taxes:</t>
  </si>
  <si>
    <t>Other:</t>
  </si>
  <si>
    <t xml:space="preserve">     Details may not add to totals due to rounding.</t>
  </si>
  <si>
    <t xml:space="preserve">     r = revised</t>
  </si>
  <si>
    <t>Social insurance and retirement receipts:</t>
  </si>
  <si>
    <t>Covered by investments.</t>
  </si>
  <si>
    <t>Pursuant to xx, the balance for this account has been extended beyond the normal period of availability to liquidate obligations.</t>
  </si>
  <si>
    <t>Subject to transfer to the general fund for withdrawal and restoration.</t>
  </si>
  <si>
    <t>Includes $xx which is subject to disposition by the administrative agency.</t>
  </si>
  <si>
    <t>Represents: xx</t>
  </si>
  <si>
    <t>Excludes activity which represents "Net Proceeds from Sales and Withholdings for Savings Bonds" which will be accounted for as a deposit fund liability.</t>
  </si>
  <si>
    <t>Includes $xx which represents payments for obligations of a closed account.</t>
  </si>
  <si>
    <t>Includes $xx which represents net sale of non-guaranteed Government agency securities.</t>
  </si>
  <si>
    <t>Includes $xx which represents net redemption of non-guaranteed Government agency securities.</t>
  </si>
  <si>
    <t>Includes $xx which represents sale of non-guaranteed Government agency securities.</t>
  </si>
  <si>
    <t>Includes $xx which represents redemption of non-guaranteed Government agency securities.</t>
  </si>
  <si>
    <t>Includes $xx which represents net borrowing from the U.S. Treasury.</t>
  </si>
  <si>
    <t>Includes $xx which represents net repayment of borrowing from the U.S. Treasury.</t>
  </si>
  <si>
    <t>Includes $xx which represents borrowing of from the U.S. Treasury.</t>
  </si>
  <si>
    <t>Includes $xx which represents repayment of borrowing from the U.S. Treasury.</t>
  </si>
  <si>
    <t>Includes $xx which represents net borrowing from the Federal Financing Bank in lieu of issuance of agency debt.</t>
  </si>
  <si>
    <t>Includes $xx which represents net repayment of borrowing from the Federal Financing Bank in lieu of issuance of agency debt.</t>
  </si>
  <si>
    <t>Includes $xx which represents borrowing from the Federal Financing Bank in lieu of issuance of agency debt.</t>
  </si>
  <si>
    <t>Includes $xx which represents repayment of borrowing from the Federal Financing Bank in lieu of issuance of agency debt.</t>
  </si>
  <si>
    <t>Excludes $xx refund of taxes.</t>
  </si>
  <si>
    <t>The opening balances of the following accounts have been adjusted during the current fiscal year and do not agree with last year's closing balances: xx</t>
  </si>
  <si>
    <t>These account symbols were amended during the current fiscal year: xx</t>
  </si>
  <si>
    <t>The letter (T) denotes that the account by law is a trust account, but for reporting purposes is treated as other than trust.</t>
  </si>
  <si>
    <t>Includes $xx which represents capital transfer to miscellaneous receipts.</t>
  </si>
  <si>
    <t>Pursuant to 31 U.S.C. 3513, only executive agencies are required to report their financial condition.</t>
  </si>
  <si>
    <t>Represents appropriations to liquidate.</t>
  </si>
  <si>
    <t>This account was not certified to Treasury in accordance with Treasury certification standards which require a statement on the Year-End Closing Document that indicates the amounts have been certified in accordance with the criteria of 31 U.S.C. 1501.</t>
  </si>
  <si>
    <t>The balance in this account is not available for new disbursements. Transactions recorded in this account are only adjustments (corrections) to disbursements previously charged incorrectly to an account, prior to closure.</t>
  </si>
  <si>
    <t>The yearend closing statements for xx are not available; therefore, balances withdrawn, fund resources and obligation data are not included.</t>
  </si>
  <si>
    <t>Includes $xx1 which represents payment to the xx2.</t>
  </si>
  <si>
    <t>The opening balance of xx1 and xx2 for account xx3 have been adjusted by $xx4 during the current fiscal year and do not agree with last year's closing balances.</t>
  </si>
  <si>
    <t>Represents $xx1 and $xx2 which are new contract authority and appropriations to liquidate, respectively.</t>
  </si>
  <si>
    <t>Includes $xx1 which is the reappropriation pursuant to xx2, “xx3.”</t>
  </si>
  <si>
    <t>Represents the reappropriation pursuant to xx1, “xx2.”</t>
  </si>
  <si>
    <t>The opening balance and xx1 for account xx2 have been adjusted by $xx3 during the current fiscal year and do not agree with last year's closing balances.</t>
  </si>
  <si>
    <t>Account symbol xx1 was amended to xx2 during the current fiscal year.</t>
  </si>
  <si>
    <t>Activity transferred from xx1, xx2.</t>
  </si>
  <si>
    <t>Activity transferred to xx1, xx2.</t>
  </si>
  <si>
    <t>6,013,822,475.82</t>
  </si>
  <si>
    <t>2,164,287,028.94</t>
  </si>
  <si>
    <t>6,139,014,566.00</t>
  </si>
  <si>
    <t>1,849,325,117.11</t>
  </si>
  <si>
    <t>2,350,868,985.32</t>
  </si>
  <si>
    <t>10,414,755,168.60</t>
  </si>
  <si>
    <t>728,311,440,471.19</t>
  </si>
  <si>
    <t>104,651,429.51</t>
  </si>
  <si>
    <t>7,671,027,060.54</t>
  </si>
  <si>
    <t>71,600,516,770.71</t>
  </si>
  <si>
    <t>1,926,119,560,985.85</t>
  </si>
  <si>
    <t>408,717,076.42</t>
  </si>
  <si>
    <t>203,543,351.51</t>
  </si>
  <si>
    <t>3,985,341,877.03</t>
  </si>
  <si>
    <t>104,874,264,647.66</t>
  </si>
  <si>
    <t>278,981,909,998.57</t>
  </si>
  <si>
    <t>4,014,463,373,386.83</t>
  </si>
  <si>
    <t>Dept Of H.H.S.</t>
  </si>
  <si>
    <t>Please do not alter any data on this page!</t>
  </si>
  <si>
    <t>Title</t>
  </si>
  <si>
    <t>Dept</t>
  </si>
  <si>
    <t>Reg</t>
  </si>
  <si>
    <t>Appropriation or Fund Account</t>
  </si>
  <si>
    <t>Period of Availability</t>
  </si>
  <si>
    <t>Account Number</t>
  </si>
  <si>
    <t>Sub No.</t>
  </si>
  <si>
    <t>Outlays (Net)</t>
  </si>
  <si>
    <r>
      <t>Appropriations And Other Obligational Authority</t>
    </r>
    <r>
      <rPr>
        <vertAlign val="superscript"/>
        <sz val="7"/>
        <rFont val="Arial Narrow"/>
        <family val="2"/>
      </rPr>
      <t>1</t>
    </r>
  </si>
  <si>
    <r>
      <t>Transfers Borrowings And Investment (Net)</t>
    </r>
    <r>
      <rPr>
        <vertAlign val="superscript"/>
        <sz val="7"/>
        <rFont val="Arial Narrow"/>
        <family val="2"/>
      </rPr>
      <t>2</t>
    </r>
  </si>
  <si>
    <r>
      <t>Balances Withdrawn And Other Transactions</t>
    </r>
    <r>
      <rPr>
        <vertAlign val="superscript"/>
        <sz val="7"/>
        <rFont val="Arial Narrow"/>
        <family val="2"/>
      </rPr>
      <t>3</t>
    </r>
  </si>
  <si>
    <r>
      <t>Balances, End Of Fiscal Year</t>
    </r>
    <r>
      <rPr>
        <vertAlign val="superscript"/>
        <sz val="7"/>
        <rFont val="Arial Narrow"/>
        <family val="2"/>
      </rPr>
      <t>4</t>
    </r>
  </si>
  <si>
    <t>Tr   From</t>
  </si>
  <si>
    <t>Department Regular</t>
  </si>
  <si>
    <t>Fiscal Year</t>
  </si>
  <si>
    <t>Account Symbol</t>
  </si>
  <si>
    <t>Net Appropriations And Appropriations Transfers</t>
  </si>
  <si>
    <t>Appropriation Amount</t>
  </si>
  <si>
    <t>Net Appropriation Transfers</t>
  </si>
  <si>
    <t>Department Regular Involved</t>
  </si>
  <si>
    <t>Fiscal Year Involved</t>
  </si>
  <si>
    <t>Balances, Beginning Of Fiscal Year</t>
  </si>
  <si>
    <t>Footnotes</t>
  </si>
  <si>
    <t>Accounts Involved</t>
  </si>
  <si>
    <t>Amount From or To (-)</t>
  </si>
  <si>
    <t>Classification</t>
  </si>
  <si>
    <t>Receipt Symbol</t>
  </si>
  <si>
    <t>Receipt Offset Against Outlays</t>
  </si>
  <si>
    <t>FINANCIAL HIGHLIGHTS</t>
  </si>
  <si>
    <t/>
  </si>
  <si>
    <t>OUTLAYS BY FUNCTION</t>
  </si>
  <si>
    <t>The functional classification system groups Government activities-budget authority and outlays, loan guarantees and tax expenditures-into categories that reflect the national need addressed by each transaction.  The system identifies 17 broad categories that address national needs.  This provides a coherent and comprehensive basis for analyzing and understanding the budget.  Two additional categories-interest and undistributed offsetting receipts-do not address specific national needs but are included to cover the entire budget.  Under the functional classification system, each outlay is assigned to a classification that best defines its most important purpose, even though the outlay may serve more than one purpose.</t>
  </si>
  <si>
    <t>Details may not add to totals due to rounding.</t>
  </si>
  <si>
    <t>Other</t>
  </si>
  <si>
    <t>O</t>
  </si>
  <si>
    <t>Item</t>
  </si>
  <si>
    <t>Balance
September 30, 2006</t>
  </si>
  <si>
    <t>Balance
September 30, 2005</t>
  </si>
  <si>
    <t>Net Change</t>
  </si>
  <si>
    <t>Agency</t>
  </si>
  <si>
    <t>Symbol</t>
  </si>
  <si>
    <t>Outstanding
September 30, 2006</t>
  </si>
  <si>
    <t>Outstanding
September 30, 2005</t>
  </si>
  <si>
    <t>Net Change
September 30, 2005 To
September 30, 2006</t>
  </si>
  <si>
    <t>Total Receipts#</t>
  </si>
  <si>
    <t>Total Outlays#</t>
  </si>
  <si>
    <t>Total Surplus (+) or Deficit (-)#</t>
  </si>
  <si>
    <t xml:space="preserve">    Total outlays#</t>
  </si>
  <si>
    <t>Undistributed offsetting receipts#</t>
  </si>
  <si>
    <t>Net interest#</t>
  </si>
  <si>
    <t>General government#</t>
  </si>
  <si>
    <t>Administration of justice#</t>
  </si>
  <si>
    <t>Veterans benefits and services#</t>
  </si>
  <si>
    <t>Social security#</t>
  </si>
  <si>
    <t>Income security#</t>
  </si>
  <si>
    <t>Medicare#</t>
  </si>
  <si>
    <t>Health#</t>
  </si>
  <si>
    <t>Education, training, employment and social services#</t>
  </si>
  <si>
    <t>Community and regional development#</t>
  </si>
  <si>
    <t>Transportation#</t>
  </si>
  <si>
    <t>Commerce and housing credit#</t>
  </si>
  <si>
    <t>Agriculture#</t>
  </si>
  <si>
    <t>Natural resources and environment#</t>
  </si>
  <si>
    <t>Energy#</t>
  </si>
  <si>
    <t>General science, space, and technology#</t>
  </si>
  <si>
    <t>International affairs#</t>
  </si>
  <si>
    <t>National defense#</t>
  </si>
  <si>
    <t xml:space="preserve">     Individual income taxes#</t>
  </si>
  <si>
    <t xml:space="preserve">     Corporation income taxes#</t>
  </si>
  <si>
    <t xml:space="preserve">          Total income taxes#</t>
  </si>
  <si>
    <t>A1</t>
  </si>
  <si>
    <t>A2</t>
  </si>
  <si>
    <t>A3</t>
  </si>
  <si>
    <t>A4</t>
  </si>
  <si>
    <t>Unobligated balances for no-year or unexpired multiple year accounts are available for obligation; unobligated balances for expired fiscal year accounts are not available for obligation.</t>
  </si>
  <si>
    <t>B1</t>
  </si>
  <si>
    <t>B2</t>
  </si>
  <si>
    <t>B3</t>
  </si>
  <si>
    <t>B4</t>
  </si>
  <si>
    <t>C1</t>
  </si>
  <si>
    <t>C2</t>
  </si>
  <si>
    <t>The amounts in this column, unless otherwise footnoted, represent transfers - other than appropriation transfers, borrowings (gross), investments (net), unrealized discounts or funds held outside the Treasury.</t>
  </si>
  <si>
    <t>C3</t>
  </si>
  <si>
    <t>C4</t>
  </si>
  <si>
    <t>D1</t>
  </si>
  <si>
    <t>D2</t>
  </si>
  <si>
    <t>D3</t>
  </si>
  <si>
    <t>D4</t>
  </si>
  <si>
    <t>Number</t>
  </si>
  <si>
    <t xml:space="preserve">     Employment and general retirement#</t>
  </si>
  <si>
    <t xml:space="preserve">     Unemployment insurance#</t>
  </si>
  <si>
    <t xml:space="preserve">     Other retirement#</t>
  </si>
  <si>
    <t xml:space="preserve">          Social insurance and retirement receipts#</t>
  </si>
  <si>
    <t>Excise taxes#</t>
  </si>
  <si>
    <t xml:space="preserve">     Estate and gift taxes#</t>
  </si>
  <si>
    <t xml:space="preserve">     Customs duties#</t>
  </si>
  <si>
    <t xml:space="preserve">     Miscellaneous receipts#</t>
  </si>
  <si>
    <t xml:space="preserve">          Total other#</t>
  </si>
  <si>
    <t xml:space="preserve">               Total receipts#</t>
  </si>
  <si>
    <t>Unappropriated
Receipts
September 30, 2005</t>
  </si>
  <si>
    <t>Receipts</t>
  </si>
  <si>
    <t>Total Receipts</t>
  </si>
  <si>
    <t>Appropriations</t>
  </si>
  <si>
    <t>Adjustments</t>
  </si>
  <si>
    <t>Department</t>
  </si>
  <si>
    <t>Reimbursements Earned and Refunds</t>
  </si>
  <si>
    <t>Unfilled Customer Orders</t>
  </si>
  <si>
    <t>Undelivered Orders and Contracts</t>
  </si>
  <si>
    <t>Accounts Payable and Other Liabilites</t>
  </si>
  <si>
    <t>Unobligated Balance</t>
  </si>
  <si>
    <t>Legislative Branch</t>
  </si>
  <si>
    <t>199,273,909.19</t>
  </si>
  <si>
    <t>71,694,141.20</t>
  </si>
  <si>
    <t>627,745,556.99</t>
  </si>
  <si>
    <t>Judicial Branch</t>
  </si>
  <si>
    <t>218,990,165.76</t>
  </si>
  <si>
    <t>0.00</t>
  </si>
  <si>
    <t>506,582,102.06</t>
  </si>
  <si>
    <t>Executive Office Of The President</t>
  </si>
  <si>
    <t>278,412.24</t>
  </si>
  <si>
    <t>7,754,526.30</t>
  </si>
  <si>
    <t>4,121,754,377.21</t>
  </si>
  <si>
    <t>International Assistance Program</t>
  </si>
  <si>
    <t>193,536,342.67</t>
  </si>
  <si>
    <t>37,059,282.87</t>
  </si>
  <si>
    <t>92,048,391,995.88</t>
  </si>
  <si>
    <t>Department Of Agriculture</t>
  </si>
  <si>
    <t>2,437,946,041.75</t>
  </si>
  <si>
    <t>1,145,644,448.91</t>
  </si>
  <si>
    <t>34,908,978,368.56</t>
  </si>
  <si>
    <t>Department Of Commerce</t>
  </si>
  <si>
    <t>134,841,870.02</t>
  </si>
  <si>
    <t>179,195,224.57</t>
  </si>
  <si>
    <t>5,025,370,901.80</t>
  </si>
  <si>
    <t>Department Of Defense</t>
  </si>
  <si>
    <t>8,788,074,786.68</t>
  </si>
  <si>
    <t>40,278,149,780.95</t>
  </si>
  <si>
    <t>267,769,443,555.23</t>
  </si>
  <si>
    <t>Department Of Education</t>
  </si>
  <si>
    <t>1,049,907.68</t>
  </si>
  <si>
    <t>33,427,129.35</t>
  </si>
  <si>
    <t>60,101,827,601.06</t>
  </si>
  <si>
    <t>Department Of Energy</t>
  </si>
  <si>
    <t>782,268,755.44</t>
  </si>
  <si>
    <t>3,317,615,667.14</t>
  </si>
  <si>
    <t>11,338,636,509.54</t>
  </si>
  <si>
    <t>5,616,732,726.19</t>
  </si>
  <si>
    <t>4,444,295,468.54</t>
  </si>
  <si>
    <t>78,081,043,436.22</t>
  </si>
  <si>
    <t>Department Of Homeland Security</t>
  </si>
  <si>
    <t>538,496,116.93</t>
  </si>
  <si>
    <t>2,217,631,478.66</t>
  </si>
  <si>
    <t>37,299,196,187.53</t>
  </si>
  <si>
    <t>Dept Of Housing And Urban Development</t>
  </si>
  <si>
    <t>292,252,678.10</t>
  </si>
  <si>
    <t>30,807,286.00</t>
  </si>
  <si>
    <t>72,353,853,766.03</t>
  </si>
  <si>
    <t>Department Of The Interior</t>
  </si>
  <si>
    <t>911,739,034.60</t>
  </si>
  <si>
    <t>718,534,994.01</t>
  </si>
  <si>
    <t>7,197,635,106.43</t>
  </si>
  <si>
    <t>The amounts in this column, unless otherwise footnoted, represent appropriations, increases and rescissions in borrowing authority or new contract authority. Only appropriations with appropriation transfer activity are presented in Table 1 (Appropriations and Appropriation Transfers).  Since the xx had no transfer activity during fiscal year 1999, Table 1 does not appear.</t>
  </si>
  <si>
    <t>The amounts shown in this column for the "Senate," "The House of Representatives," and "Joint," unless otherwise footnoted, represent unexpended balances withdrawn pursuant to 2 U.S.C. 104 (a).  Amounts shown for "Congressional Budget Office," "Architect of the Capitol," "Library of Congress," "Government Printing Office," "General Accounting Office," "Other Legislative Branch Agencies" and "United States Tax Court," unless otherwise footnotes, represent obligated balances canceled for fiscal year 1994 pursuant to 31 U.S.C. 1553, changes in unfilled customer orders, accounts receivable, accounts payable, undelivered orders, unobligated balances.</t>
  </si>
  <si>
    <t>The amounts in this column, unless otherwise footnoted, represent appropriations, increases and rescissions in borrowing authority or new contract authority.  Appropriation accounts with appropriation transfer activity are presented in Table 1 (Appropriations and Appropriation Transfers) at the end of this chapter.</t>
  </si>
  <si>
    <t>Department Of Justice</t>
  </si>
  <si>
    <t>889,419,311.88</t>
  </si>
  <si>
    <t>644,479,107.61</t>
  </si>
  <si>
    <t>8,434,228,547.48</t>
  </si>
  <si>
    <t>Department Of Labor</t>
  </si>
  <si>
    <t>1,228,810,146.28</t>
  </si>
  <si>
    <t>123,000.00</t>
  </si>
  <si>
    <t>5,825,386,770.47</t>
  </si>
  <si>
    <t>Department Of State</t>
  </si>
  <si>
    <t>432,229,293.06</t>
  </si>
  <si>
    <t>3,466,825.74</t>
  </si>
  <si>
    <t>9,955,344,224.28</t>
  </si>
  <si>
    <t>Department Of Transportation</t>
  </si>
  <si>
    <t>16,950,279,115.23</t>
  </si>
  <si>
    <t>1,379,004,604.45</t>
  </si>
  <si>
    <t>67,604,513,061.76</t>
  </si>
  <si>
    <t>Department Of The Treasury</t>
  </si>
  <si>
    <t>229,520,667.20</t>
  </si>
  <si>
    <t>379,836,825.89</t>
  </si>
  <si>
    <t>15,783,419,206.61</t>
  </si>
  <si>
    <t>Other Defense Civil Programs</t>
  </si>
  <si>
    <t>166,263.26</t>
  </si>
  <si>
    <t>3,833,485,871.80</t>
  </si>
  <si>
    <t>Department Of Veterans Affairs</t>
  </si>
  <si>
    <t>329,713,879.00</t>
  </si>
  <si>
    <t>2,236,139,221.59</t>
  </si>
  <si>
    <t>4,762,952,174.73</t>
  </si>
  <si>
    <t>Corps Of Engineers</t>
  </si>
  <si>
    <t>2,324,055,868.07</t>
  </si>
  <si>
    <t>4,494,617,598.55</t>
  </si>
  <si>
    <t>4,423,457,246.70</t>
  </si>
  <si>
    <t>Environmental Protection Agency</t>
  </si>
  <si>
    <t>148,910,315.46</t>
  </si>
  <si>
    <t>581,341,064.93</t>
  </si>
  <si>
    <t>10,006,566,762.02</t>
  </si>
  <si>
    <t>General Services Administration</t>
  </si>
  <si>
    <t>1,492,213,986.89</t>
  </si>
  <si>
    <t>5,264,491,225.05</t>
  </si>
  <si>
    <t>5,201,487,463.05</t>
  </si>
  <si>
    <t>National Aeronautics And Space Admin.</t>
  </si>
  <si>
    <t>181,176,157.36</t>
  </si>
  <si>
    <t>203,856,578.91</t>
  </si>
  <si>
    <t>5,783,417,768.66</t>
  </si>
  <si>
    <t>Office Of Personnel Management</t>
  </si>
  <si>
    <t>1,997,059,815.50</t>
  </si>
  <si>
    <t>385,966,763.60</t>
  </si>
  <si>
    <t>404,165,922.70</t>
  </si>
  <si>
    <t>Small Business Administration</t>
  </si>
  <si>
    <t>793,662,555.50</t>
  </si>
  <si>
    <t>6,503,495,988.73</t>
  </si>
  <si>
    <t>Social Security Administration</t>
  </si>
  <si>
    <t>2,071,474,631.82</t>
  </si>
  <si>
    <t>1,372,592,810.09</t>
  </si>
  <si>
    <t>National Science Foundation</t>
  </si>
  <si>
    <t>37,529,586.87</t>
  </si>
  <si>
    <t>89,400,551.85</t>
  </si>
  <si>
    <t>7,338,623,666.06</t>
  </si>
  <si>
    <t>Independent Agencies</t>
  </si>
  <si>
    <t>2,307,326,814.76</t>
  </si>
  <si>
    <t>27,558,553.45</t>
  </si>
  <si>
    <t>6,563,454,179.85</t>
  </si>
  <si>
    <t xml:space="preserve">          Total</t>
  </si>
  <si>
    <t>50,735,366,599.89</t>
  </si>
  <si>
    <t>68,965,753,905.62</t>
  </si>
  <si>
    <t>835,177,051,129.53</t>
  </si>
  <si>
    <t>455,850,888.39</t>
  </si>
  <si>
    <t>1,680,376,464.62</t>
  </si>
  <si>
    <t>454,417,673.62</t>
  </si>
  <si>
    <t>1,081,260,077.65</t>
  </si>
  <si>
    <t>228,882,156.68</t>
  </si>
  <si>
    <t>514,169,905.99</t>
  </si>
  <si>
    <t>2,515,427,066.98</t>
  </si>
  <si>
    <t>48,920,084,793.98</t>
  </si>
  <si>
    <t>14,648,657,479.74</t>
  </si>
  <si>
    <t>25,048,871,901.89</t>
  </si>
  <si>
    <t>984,983,073.06</t>
  </si>
  <si>
    <t>1,431,982,669.93</t>
  </si>
  <si>
    <t>41,727,214,226.44</t>
  </si>
  <si>
    <t>76,630,881,498.39</t>
  </si>
  <si>
    <t>3,062,922,286.70</t>
  </si>
  <si>
    <t>51,710,833,225.07</t>
  </si>
  <si>
    <t>6,617,864,362.65</t>
  </si>
  <si>
    <t>25,630,412,814.83</t>
  </si>
  <si>
    <t>67,287,596,827.39</t>
  </si>
  <si>
    <t>362,301,909,796.35</t>
  </si>
  <si>
    <t>7,458,102,558.07</t>
  </si>
  <si>
    <t>17,917,529,177.31</t>
  </si>
  <si>
    <t>1,634,307,410.46</t>
  </si>
  <si>
    <t>52,760,258,647.80</t>
  </si>
  <si>
    <t>1,657,371,895.15</t>
  </si>
  <si>
    <t>9,782,895,998.12</t>
  </si>
  <si>
    <t>3,523,283,843.67</t>
  </si>
  <si>
    <t>4,888,744,930.00</t>
  </si>
  <si>
    <t>2,428,990,999.50</t>
  </si>
  <si>
    <t>84,217,720,258.55</t>
  </si>
  <si>
    <t>1,009,614,762.74</t>
  </si>
  <si>
    <t>The amounts in this column, unless otherwise footnoted, represent obligated balances canceled for fiscal year 2005 pursuant to 31 U.S.C. 1553, changes in unfilled customer orders, accounts receivable, accounts payable, undelivered orders, unobligated balances and adjustments to borrowing and contract authority.</t>
  </si>
  <si>
    <t>Department Transfer</t>
  </si>
  <si>
    <t>Department Transfer Involved</t>
  </si>
  <si>
    <t>The amounts in this column, unless otherwise footnoted, represent obligated balances canceled for fiscal year 2008 pursuant to 31 U.S.C. 1553, changes in unfilled customer orders, accounts receivable, accounts payable, undelivered orders, unobligated balances and adjustments to borrowing and contract authority.</t>
  </si>
  <si>
    <t>Represents the unobligated balance withdrawn and subsequently reappropriated in fiscal year 2013. See footnote xx.</t>
  </si>
  <si>
    <t>Includes $xx1 which represents the unobligated balance withdrawn and subsequently reappropriated in fiscal year 2013. See footnote xx2 in the "xx3" chapter.</t>
  </si>
  <si>
    <t>Includes $xx1 which represents the unobligated balance withdrawn and subsequently reappropriated in fiscal year 2013. See footnote xx2.</t>
  </si>
  <si>
    <t>Represents the unobligated balance withdrawn and subsequently reappropriated in fiscal year 2013. See footnote xx1 in the "xx2" chapter.</t>
  </si>
  <si>
    <t>Federal Funds:</t>
  </si>
  <si>
    <t xml:space="preserve">    Legislative Branch</t>
  </si>
  <si>
    <t xml:space="preserve">        Architect Of The Capitol:</t>
  </si>
  <si>
    <t>01X4296</t>
  </si>
  <si>
    <t>10,654,224.99</t>
  </si>
  <si>
    <t>8,314,249.80</t>
  </si>
  <si>
    <t>2,339,975.19</t>
  </si>
  <si>
    <t xml:space="preserve">            Capitol Visitor Center Revolving Fund, Architect Of The Capitol</t>
  </si>
  <si>
    <t xml:space="preserve">        Library Of Congress:</t>
  </si>
  <si>
    <t>03X5075</t>
  </si>
  <si>
    <t>35,859.90</t>
  </si>
  <si>
    <t>35,826.37</t>
  </si>
  <si>
    <t>33.53</t>
  </si>
  <si>
    <t xml:space="preserve">            Oliver Wendell Holmes Devise Fund, Library Of Congress</t>
  </si>
  <si>
    <t xml:space="preserve">        Legislative Branch Boards And Commissions:</t>
  </si>
  <si>
    <t>00X5509</t>
  </si>
  <si>
    <t>468,979.69</t>
  </si>
  <si>
    <t>467,909.77</t>
  </si>
  <si>
    <t>1,069.92</t>
  </si>
  <si>
    <t xml:space="preserve">            Senate Preservation Fund, Library Of Congress, Senate</t>
  </si>
  <si>
    <t xml:space="preserve">    Department Of Agriculture</t>
  </si>
  <si>
    <t xml:space="preserve">        National Institute Of Food And Agriculture:</t>
  </si>
  <si>
    <t>12X5205</t>
  </si>
  <si>
    <t>138,159,589.16</t>
  </si>
  <si>
    <t>141,777,496.16</t>
  </si>
  <si>
    <t>-3,617,907.00</t>
  </si>
  <si>
    <t xml:space="preserve">            Native American Institutions Endowment Fund</t>
  </si>
  <si>
    <t xml:space="preserve">    Department Of Defense-Military Programs</t>
  </si>
  <si>
    <t xml:space="preserve">        Defense Agencies:</t>
  </si>
  <si>
    <t xml:space="preserve">            Defense Cooperation Account, Defense</t>
  </si>
  <si>
    <t>97X5187</t>
  </si>
  <si>
    <t>7,530,085.31</t>
  </si>
  <si>
    <t>7,529,609.48</t>
  </si>
  <si>
    <t>475.83</t>
  </si>
  <si>
    <t xml:space="preserve">    Department Of Energy</t>
  </si>
  <si>
    <t xml:space="preserve">        Energy Programs:</t>
  </si>
  <si>
    <t>89X5227</t>
  </si>
  <si>
    <t>50,597,936,095.34</t>
  </si>
  <si>
    <t>49,552,478,168.09</t>
  </si>
  <si>
    <t>1,045,457,927.25</t>
  </si>
  <si>
    <t xml:space="preserve">            Nuclear Waste Disposal Fund, Energy Programs, Energy</t>
  </si>
  <si>
    <t>89X5231</t>
  </si>
  <si>
    <t>3,673,345,000.00</t>
  </si>
  <si>
    <t>4,021,665,000.00</t>
  </si>
  <si>
    <t>-348,320,000.00</t>
  </si>
  <si>
    <t xml:space="preserve">            Uranium Enrichment Decontamination And Decommissioning Fund, Energy Programs, Energy</t>
  </si>
  <si>
    <t xml:space="preserve">        Power Marketing Administration:</t>
  </si>
  <si>
    <t>89X4045</t>
  </si>
  <si>
    <t>498,644,029.70</t>
  </si>
  <si>
    <t>394,878,971.90</t>
  </si>
  <si>
    <t>103,765,057.80</t>
  </si>
  <si>
    <t xml:space="preserve">            Bonneville Power Administration Fund, Power Marketing Administration, Energy</t>
  </si>
  <si>
    <t xml:space="preserve">    Department Of Health And Human Services</t>
  </si>
  <si>
    <t xml:space="preserve">        Centers For Medicare And Medicaid Services:</t>
  </si>
  <si>
    <t>75X5551</t>
  </si>
  <si>
    <t>2,098,427,372.17</t>
  </si>
  <si>
    <t>2,095,783,353.68</t>
  </si>
  <si>
    <t>2,644,018.49</t>
  </si>
  <si>
    <t xml:space="preserve">            Child Enrollment Contingency Fund, Centers For Medicare And Medicaid Services, Health And Human Services</t>
  </si>
  <si>
    <t xml:space="preserve">    Department Of Housing And Urban Development</t>
  </si>
  <si>
    <t xml:space="preserve">        Housing Programs:</t>
  </si>
  <si>
    <t xml:space="preserve">            </t>
  </si>
  <si>
    <t>86X0236</t>
  </si>
  <si>
    <t>2,774,261,365.33</t>
  </si>
  <si>
    <t>-2,774,261,365.33</t>
  </si>
  <si>
    <t>86X4072</t>
  </si>
  <si>
    <t>3,479,188.47</t>
  </si>
  <si>
    <t>3,475,671.47</t>
  </si>
  <si>
    <t>3,517.00</t>
  </si>
  <si>
    <t xml:space="preserve">            Fha-General And Special Risk Insurance Fund Liquidating Account, Housing And Urban Development</t>
  </si>
  <si>
    <t xml:space="preserve">        Government National Mortgage Association:</t>
  </si>
  <si>
    <t>86X4238</t>
  </si>
  <si>
    <t>1,811,680,000.00</t>
  </si>
  <si>
    <t>2,117,420,000.00</t>
  </si>
  <si>
    <t>-305,740,000.00</t>
  </si>
  <si>
    <t xml:space="preserve">            Guarantees Of Mortgage-Backed Securities Fund, Government National Mortgage Association, Housing And Urban Development</t>
  </si>
  <si>
    <t xml:space="preserve">    Department Of The Interior</t>
  </si>
  <si>
    <t xml:space="preserve">        Bureau Of Land Management:</t>
  </si>
  <si>
    <t>14X5232</t>
  </si>
  <si>
    <t>653,744,120.21</t>
  </si>
  <si>
    <t>841,465,945.31</t>
  </si>
  <si>
    <t>-187,721,825.10</t>
  </si>
  <si>
    <t xml:space="preserve">            Southern Nevada Public Land Management, Bureau Of Land Management</t>
  </si>
  <si>
    <t>14X5469</t>
  </si>
  <si>
    <t>39,467,603.63</t>
  </si>
  <si>
    <t>39,725,816.58</t>
  </si>
  <si>
    <t>-258,212.95</t>
  </si>
  <si>
    <t xml:space="preserve">            Lincoln County Land Act, Bureau Of Land Management</t>
  </si>
  <si>
    <t xml:space="preserve">        Office Of Surface Mining Reclamation And Enforcement:</t>
  </si>
  <si>
    <t>14X5015</t>
  </si>
  <si>
    <t>2,750,825,453.14</t>
  </si>
  <si>
    <t>2,752,011,939.88</t>
  </si>
  <si>
    <t>-1,186,486.74</t>
  </si>
  <si>
    <t xml:space="preserve">            Abandoned Mine Reclamation Fund, Office Of Surface Mining Reclamation And Enforcement</t>
  </si>
  <si>
    <t xml:space="preserve">        Bureau Of Reclamation:</t>
  </si>
  <si>
    <t>14X4079</t>
  </si>
  <si>
    <t>556,974,630.68</t>
  </si>
  <si>
    <t>567,444,175.53</t>
  </si>
  <si>
    <t>-10,469,544.85</t>
  </si>
  <si>
    <t xml:space="preserve">            Lower Colorado River Basin Development Fund, Bureau Of Reclamation</t>
  </si>
  <si>
    <t xml:space="preserve">        Central Utah Project:</t>
  </si>
  <si>
    <t>14X5174</t>
  </si>
  <si>
    <t>167,622,263.54</t>
  </si>
  <si>
    <t>153,461,229.41</t>
  </si>
  <si>
    <t>14,161,034.13</t>
  </si>
  <si>
    <t xml:space="preserve">            Utah Reclamation Mitigation And Conservation Account, Interior</t>
  </si>
  <si>
    <t xml:space="preserve">        United States Fish And Wildlife Service:</t>
  </si>
  <si>
    <t>14X5029</t>
  </si>
  <si>
    <t>1,421,000,000.00</t>
  </si>
  <si>
    <t>735,011,395.29</t>
  </si>
  <si>
    <t>685,988,604.71</t>
  </si>
  <si>
    <t xml:space="preserve">            Federal Aid To Wildlife Restoration, United States Fish And Wildlife Service</t>
  </si>
  <si>
    <t xml:space="preserve">        Bureau Of Indian Affairs And Bureau Of Indian Education:</t>
  </si>
  <si>
    <t>14X5240</t>
  </si>
  <si>
    <t>36,197,000.00</t>
  </si>
  <si>
    <t>30,354,000.00</t>
  </si>
  <si>
    <t>5,843,000.00</t>
  </si>
  <si>
    <t xml:space="preserve">            Operation And Maintenance, Indian Irrigation Systems, Bureau Of Indian Affairs (T)</t>
  </si>
  <si>
    <t>14X5648</t>
  </si>
  <si>
    <t>23,694,000.00</t>
  </si>
  <si>
    <t>23,243,000.00</t>
  </si>
  <si>
    <t>451,000.00</t>
  </si>
  <si>
    <t xml:space="preserve">            Power Systems, Indian Irrigation Projects, Bureau Of Indian Affairs</t>
  </si>
  <si>
    <t xml:space="preserve">        Departmental Offices:</t>
  </si>
  <si>
    <t>14X5425</t>
  </si>
  <si>
    <t>1,327,305,542.89</t>
  </si>
  <si>
    <t>1,269,678,474.83</t>
  </si>
  <si>
    <t>57,627,068.06</t>
  </si>
  <si>
    <t xml:space="preserve">            Environmental Improvement And Restoration Fund, Office Of Natural Resources Revenue, Interior</t>
  </si>
  <si>
    <t xml:space="preserve">        Office Of The Special Trustee For American Indians:</t>
  </si>
  <si>
    <t>14X5265</t>
  </si>
  <si>
    <t>51,417,966.13</t>
  </si>
  <si>
    <t>66,228,217.80</t>
  </si>
  <si>
    <t>-14,810,251.67</t>
  </si>
  <si>
    <t xml:space="preserve">            Tribal Special Fund, Office Of The Special Trustee For American Indians</t>
  </si>
  <si>
    <t xml:space="preserve">        Department-Wide Programs:</t>
  </si>
  <si>
    <t>14X5198</t>
  </si>
  <si>
    <t>484,753,055.96</t>
  </si>
  <si>
    <t>134,135,380.67</t>
  </si>
  <si>
    <t>350,617,675.29</t>
  </si>
  <si>
    <t xml:space="preserve">            Natural Resource Damage Assessment And Restoration Fund, Office Of The Secretary</t>
  </si>
  <si>
    <t xml:space="preserve">    Department Of Justice</t>
  </si>
  <si>
    <t xml:space="preserve">        Legal Activities And U.S. Marshals:</t>
  </si>
  <si>
    <t xml:space="preserve">            Assets Forfeiture Fund, Justice</t>
  </si>
  <si>
    <t>15X5042</t>
  </si>
  <si>
    <t>4,676,202,992.38</t>
  </si>
  <si>
    <t>4,093,229,891.64</t>
  </si>
  <si>
    <t>582,973,100.74</t>
  </si>
  <si>
    <t>15X5073</t>
  </si>
  <si>
    <t>231,485,052.19</t>
  </si>
  <si>
    <t>223,586,579.83</t>
  </si>
  <si>
    <t>7,898,472.36</t>
  </si>
  <si>
    <t xml:space="preserve">            United States Trustee System Fund, Justice</t>
  </si>
  <si>
    <t xml:space="preserve">        Federal Prison System:</t>
  </si>
  <si>
    <t>15X4500</t>
  </si>
  <si>
    <t>264,644,425.33</t>
  </si>
  <si>
    <t>272,300,000.00</t>
  </si>
  <si>
    <t>-7,655,574.67</t>
  </si>
  <si>
    <t xml:space="preserve">            Prison Industries Fund, Department Of Justice</t>
  </si>
  <si>
    <t xml:space="preserve">    Department Of Labor</t>
  </si>
  <si>
    <t xml:space="preserve">        Pension Benefit Guaranty Corporation:</t>
  </si>
  <si>
    <t xml:space="preserve">            Pension Benefit Guaranty Corporation</t>
  </si>
  <si>
    <t>16X4204</t>
  </si>
  <si>
    <t>17,692,281,498.65</t>
  </si>
  <si>
    <t>16,076,072,015.71</t>
  </si>
  <si>
    <t>1,616,209,482.94</t>
  </si>
  <si>
    <t xml:space="preserve">        Office Of Workers' Compensation Programs:</t>
  </si>
  <si>
    <t>16X1523</t>
  </si>
  <si>
    <t>24,177,000.00</t>
  </si>
  <si>
    <t xml:space="preserve">            Energy Employees Occupational Illness Compensation Fund, Department Of Labor</t>
  </si>
  <si>
    <t>16X5155</t>
  </si>
  <si>
    <t>51,508,539.94</t>
  </si>
  <si>
    <t>56,926,860.78</t>
  </si>
  <si>
    <t>-5,418,320.84</t>
  </si>
  <si>
    <t xml:space="preserve">            Panama Canal Commission Compensation Fund</t>
  </si>
  <si>
    <t xml:space="preserve">    Department Of Transportation</t>
  </si>
  <si>
    <t xml:space="preserve">        Federal Aviation Administration:</t>
  </si>
  <si>
    <t>69X4120</t>
  </si>
  <si>
    <t>1,936,922,003.97</t>
  </si>
  <si>
    <t>1,818,209,411.89</t>
  </si>
  <si>
    <t>118,712,592.08</t>
  </si>
  <si>
    <t xml:space="preserve">            Aviation Insurance Revolving Fund, Transportation</t>
  </si>
  <si>
    <t xml:space="preserve">        Maritime Administration:</t>
  </si>
  <si>
    <t>69X4302</t>
  </si>
  <si>
    <t>42,660,019.53</t>
  </si>
  <si>
    <t>28,735,219.19</t>
  </si>
  <si>
    <t>13,924,800.34</t>
  </si>
  <si>
    <t xml:space="preserve">            War-Risk Insurance Revolving Fund, Maritime Administration, Transportation</t>
  </si>
  <si>
    <t xml:space="preserve">    Department Of The Treasury</t>
  </si>
  <si>
    <t>20X5590</t>
  </si>
  <si>
    <t>61,513,784.39</t>
  </si>
  <si>
    <t xml:space="preserve">            Financial Research Fund, Departmental Offices, Treasury</t>
  </si>
  <si>
    <t xml:space="preserve">            Treasury Forfeiture Fund, Treasury</t>
  </si>
  <si>
    <t>20X5697</t>
  </si>
  <si>
    <t>2,824,018,101.34</t>
  </si>
  <si>
    <t>1,631,299,369.35</t>
  </si>
  <si>
    <t>1,192,718,731.99</t>
  </si>
  <si>
    <t>20X4444</t>
  </si>
  <si>
    <t>22,669,270,668.01</t>
  </si>
  <si>
    <t>22,680,148,964.54</t>
  </si>
  <si>
    <t>-10,878,296.53</t>
  </si>
  <si>
    <t xml:space="preserve">            Exchange Stabilization Fund, Office Of The Secretary, Treasury</t>
  </si>
  <si>
    <t xml:space="preserve">        Federal Financing Bank:</t>
  </si>
  <si>
    <t>20X4521</t>
  </si>
  <si>
    <t>493,887,492.82</t>
  </si>
  <si>
    <t>493,446,476.89</t>
  </si>
  <si>
    <t>441,015.93</t>
  </si>
  <si>
    <t xml:space="preserve">    Department Of Veterans Affairs</t>
  </si>
  <si>
    <t xml:space="preserve">        Benefits Programs:</t>
  </si>
  <si>
    <t>36X4009</t>
  </si>
  <si>
    <t>613,000.00</t>
  </si>
  <si>
    <t>605,000.00</t>
  </si>
  <si>
    <t>8,000.00</t>
  </si>
  <si>
    <t xml:space="preserve">            Servicemen's Group Life Insurance Fund, Veterans Affairs</t>
  </si>
  <si>
    <t>36X4010</t>
  </si>
  <si>
    <t>225,510,000.00</t>
  </si>
  <si>
    <t>253,069,000.00</t>
  </si>
  <si>
    <t>-27,559,000.00</t>
  </si>
  <si>
    <t xml:space="preserve">            Veterans Reopened Insurance Fund, Veterans Affairs</t>
  </si>
  <si>
    <t xml:space="preserve">    Other Defense Civil Programs</t>
  </si>
  <si>
    <t xml:space="preserve">        Retiree Health Care:</t>
  </si>
  <si>
    <t>97X5472</t>
  </si>
  <si>
    <t>188,664,382,518.88</t>
  </si>
  <si>
    <t>176,112,821,909.54</t>
  </si>
  <si>
    <t>12,551,560,609.34</t>
  </si>
  <si>
    <t xml:space="preserve">            Department Of Defense Medicare-Eligible Retiree Health Care Fund</t>
  </si>
  <si>
    <t xml:space="preserve">    International Assistance Program</t>
  </si>
  <si>
    <t xml:space="preserve">        Overseas Private Investment Corporation:</t>
  </si>
  <si>
    <t>71X4184</t>
  </si>
  <si>
    <t>5,391,779,413.83</t>
  </si>
  <si>
    <t>5,241,619,889.84</t>
  </si>
  <si>
    <t>150,159,523.99</t>
  </si>
  <si>
    <t xml:space="preserve">            Overseas Private Investment Corporation Insurance And Equity Non Credit Account</t>
  </si>
  <si>
    <t xml:space="preserve">    Office Of Personnel Management</t>
  </si>
  <si>
    <t>24X5391</t>
  </si>
  <si>
    <t>42,324,084,000.00</t>
  </si>
  <si>
    <t>45,347,233,000.00</t>
  </si>
  <si>
    <t>-3,023,149,000.00</t>
  </si>
  <si>
    <t xml:space="preserve">            Postal Service Contributions For Retiree Health Benefits, Office Of Personnel Management</t>
  </si>
  <si>
    <t xml:space="preserve">    Independent Agencies</t>
  </si>
  <si>
    <t xml:space="preserve">        Bureau Of Consumer Financial Protection Board:</t>
  </si>
  <si>
    <t>95X5577</t>
  </si>
  <si>
    <t>343,800,000.00</t>
  </si>
  <si>
    <t>186,700,000.00</t>
  </si>
  <si>
    <t>157,100,000.00</t>
  </si>
  <si>
    <t xml:space="preserve">            Bureau Of Consumer Financial Protection Fund, Bureau Of Consumer Financial Protection</t>
  </si>
  <si>
    <t xml:space="preserve">        Commodity Futures Trading Commission:</t>
  </si>
  <si>
    <t>95X4334</t>
  </si>
  <si>
    <t>95,000,000.00</t>
  </si>
  <si>
    <t>77,135,900.77</t>
  </si>
  <si>
    <t>17,864,099.23</t>
  </si>
  <si>
    <t xml:space="preserve">            Commodity Futures Trading Commission Customer Protection Fund, Commodity Futures Trading Commission</t>
  </si>
  <si>
    <t xml:space="preserve">        District Of Columbia General And Special Payments:</t>
  </si>
  <si>
    <t>20X5511</t>
  </si>
  <si>
    <t>3,209,049,577.93</t>
  </si>
  <si>
    <t>3,643,451,037.48</t>
  </si>
  <si>
    <t>-434,401,459.55</t>
  </si>
  <si>
    <t xml:space="preserve">            District Of Columbia Federal Pension Fund, Treasury</t>
  </si>
  <si>
    <t xml:space="preserve">        Farm Credit Administration:</t>
  </si>
  <si>
    <t>78X4131</t>
  </si>
  <si>
    <t>37,772,309.86</t>
  </si>
  <si>
    <t>39,101,400.93</t>
  </si>
  <si>
    <t>-1,329,091.07</t>
  </si>
  <si>
    <t xml:space="preserve">            Revolving Fund For Administrative Expenses, Farm Credit Administration</t>
  </si>
  <si>
    <t xml:space="preserve">        Farm Credit System Insurance Corporation:</t>
  </si>
  <si>
    <t>78X4136</t>
  </si>
  <si>
    <t>3,201,309,672.05</t>
  </si>
  <si>
    <t>3,094,658,709.90</t>
  </si>
  <si>
    <t>106,650,962.15</t>
  </si>
  <si>
    <t xml:space="preserve">            Farm Credit Insurance Fund, Capital Corporation Investment Fund, Farm Credit Administration</t>
  </si>
  <si>
    <t xml:space="preserve">        Federal Communications Commission:</t>
  </si>
  <si>
    <t>27X5183</t>
  </si>
  <si>
    <t>7,150,046,000.00</t>
  </si>
  <si>
    <t>6,540,681,000.00</t>
  </si>
  <si>
    <t>609,365,000.00</t>
  </si>
  <si>
    <t xml:space="preserve">        Deposit Insurance:</t>
  </si>
  <si>
    <t>51X4457</t>
  </si>
  <si>
    <t>1,103,573,000.00</t>
  </si>
  <si>
    <t>-1,103,573,000.00</t>
  </si>
  <si>
    <t xml:space="preserve">            Senior Unsecured Debt Guarantee Fund, Federal Deposit Insurance Corporation</t>
  </si>
  <si>
    <t>51X4596</t>
  </si>
  <si>
    <t>36,864,457,365.27</t>
  </si>
  <si>
    <t>36,498,109,500.00</t>
  </si>
  <si>
    <t>366,347,865.27</t>
  </si>
  <si>
    <t xml:space="preserve">            Deposit Insurance Fund, Federal Deposit Insurance Corporation</t>
  </si>
  <si>
    <t xml:space="preserve">        Fslic Resolution:</t>
  </si>
  <si>
    <t xml:space="preserve">            The Fslic Resolution Fund</t>
  </si>
  <si>
    <t>51X4065</t>
  </si>
  <si>
    <t>825,371,000.00</t>
  </si>
  <si>
    <t>3,424,464,000.00</t>
  </si>
  <si>
    <t>-2,599,093,000.00</t>
  </si>
  <si>
    <t xml:space="preserve">        Federal Housing Finance Agency:</t>
  </si>
  <si>
    <t>95X5532</t>
  </si>
  <si>
    <t>71,907,186.51</t>
  </si>
  <si>
    <t>77,420,028.95</t>
  </si>
  <si>
    <t>-5,512,842.44</t>
  </si>
  <si>
    <t xml:space="preserve">            Administrative Expenses, Federal Housing Finance Agency</t>
  </si>
  <si>
    <t xml:space="preserve">        National Credit Union Administration:</t>
  </si>
  <si>
    <t>25X4056</t>
  </si>
  <si>
    <t>57,403,000.00</t>
  </si>
  <si>
    <t>55,744,000.00</t>
  </si>
  <si>
    <t>1,659,000.00</t>
  </si>
  <si>
    <t xml:space="preserve">            Operating Fund, National Credit Union Administration</t>
  </si>
  <si>
    <t>25X4468</t>
  </si>
  <si>
    <t>10,643,318,000.00</t>
  </si>
  <si>
    <t>10,297,272,000.00</t>
  </si>
  <si>
    <t>346,046,000.00</t>
  </si>
  <si>
    <t xml:space="preserve">            National Credit Union Share Insurance Fund, National Credit Union Administration</t>
  </si>
  <si>
    <t>25X4470</t>
  </si>
  <si>
    <t>126,882,786.91</t>
  </si>
  <si>
    <t>1,941,566,609.96</t>
  </si>
  <si>
    <t>-1,814,683,823.05</t>
  </si>
  <si>
    <t xml:space="preserve">            Central Liquidity Facility, National Credit Union Administration</t>
  </si>
  <si>
    <t>25X4472</t>
  </si>
  <si>
    <t>10,500,000.00</t>
  </si>
  <si>
    <t>13,250,000.00</t>
  </si>
  <si>
    <t>-2,750,000.00</t>
  </si>
  <si>
    <t xml:space="preserve">            Community Development Revolving Loan Fund, National Credit Union Administration</t>
  </si>
  <si>
    <t>25X4477</t>
  </si>
  <si>
    <t>361,926,696.71</t>
  </si>
  <si>
    <t>483,879,902.43</t>
  </si>
  <si>
    <t>-121,953,205.72</t>
  </si>
  <si>
    <t xml:space="preserve">            Temporary Corporate Credit Union Stabilization Fund, National Credit Union Administration</t>
  </si>
  <si>
    <t xml:space="preserve">        Postal Service:</t>
  </si>
  <si>
    <t xml:space="preserve">            Postal Service Fund</t>
  </si>
  <si>
    <t>18X4020.2</t>
  </si>
  <si>
    <t>2,859,700,000.00</t>
  </si>
  <si>
    <t>1,533,400,000.00</t>
  </si>
  <si>
    <t>1,326,300,000.00</t>
  </si>
  <si>
    <t>18X4294</t>
  </si>
  <si>
    <t>1,057,049,990.21</t>
  </si>
  <si>
    <t>-1,057,049,990.21</t>
  </si>
  <si>
    <t xml:space="preserve">            Postal Service Competitive Products Fund, Postal Service</t>
  </si>
  <si>
    <t xml:space="preserve">        Presidio Trust:</t>
  </si>
  <si>
    <t xml:space="preserve">            Expenses, Presido Trust</t>
  </si>
  <si>
    <t>95X4331</t>
  </si>
  <si>
    <t>59,995,000.00</t>
  </si>
  <si>
    <t>72,985,000.00</t>
  </si>
  <si>
    <t>-12,990,000.00</t>
  </si>
  <si>
    <t xml:space="preserve">        Securities And Exchange Commission:</t>
  </si>
  <si>
    <t>50X5567</t>
  </si>
  <si>
    <t>434,075,672.82</t>
  </si>
  <si>
    <t>450,502,940.78</t>
  </si>
  <si>
    <t>-16,427,267.96</t>
  </si>
  <si>
    <t xml:space="preserve">            Investor Protection Fund, Securities And Exchange Commission</t>
  </si>
  <si>
    <t xml:space="preserve">        Tennessee Valley Authority:</t>
  </si>
  <si>
    <t xml:space="preserve">            Tennessee Valley Authority Fund</t>
  </si>
  <si>
    <t>64X4110</t>
  </si>
  <si>
    <t>25,000,850.78</t>
  </si>
  <si>
    <t>25,000,777.77</t>
  </si>
  <si>
    <t>73.01</t>
  </si>
  <si>
    <t xml:space="preserve">        United States Enrichment Corporation Fund:</t>
  </si>
  <si>
    <t>95X4054</t>
  </si>
  <si>
    <t>1,608,093,000.00</t>
  </si>
  <si>
    <t>1,598,117,000.00</t>
  </si>
  <si>
    <t>9,976,000.00</t>
  </si>
  <si>
    <t xml:space="preserve">            United States Enrichment Corporation Fund</t>
  </si>
  <si>
    <t xml:space="preserve">              Total, Public Debt Securities</t>
  </si>
  <si>
    <t>421,913,910,691.01</t>
  </si>
  <si>
    <t>414,274,213,585.73</t>
  </si>
  <si>
    <t>7,639,697,105.28</t>
  </si>
  <si>
    <t xml:space="preserve">              Total, Federal Funds</t>
  </si>
  <si>
    <t>Trust Funds:</t>
  </si>
  <si>
    <t>03X8031</t>
  </si>
  <si>
    <t>12,508,277.32</t>
  </si>
  <si>
    <t>17,104,211.99</t>
  </si>
  <si>
    <t>-4,595,934.67</t>
  </si>
  <si>
    <t xml:space="preserve">            Library Of Congress Gift Fund, Library Of Congress</t>
  </si>
  <si>
    <t>03X8032</t>
  </si>
  <si>
    <t>13,361,874.13</t>
  </si>
  <si>
    <t>25,752,958.63</t>
  </si>
  <si>
    <t>-12,391,084.50</t>
  </si>
  <si>
    <t xml:space="preserve">            Library Of Congress Trust Fund, Library Of Congress</t>
  </si>
  <si>
    <t xml:space="preserve">        United States Tax Court:</t>
  </si>
  <si>
    <t xml:space="preserve">            Tax Court Judges Survivors Annuity Fund</t>
  </si>
  <si>
    <t>23X8115</t>
  </si>
  <si>
    <t>10,894,395.53</t>
  </si>
  <si>
    <t>10,787,315.63</t>
  </si>
  <si>
    <t>107,079.90</t>
  </si>
  <si>
    <t xml:space="preserve">            Open World Leadership Center Trust Fund</t>
  </si>
  <si>
    <t>09X8148</t>
  </si>
  <si>
    <t>5,500,000.00</t>
  </si>
  <si>
    <t>6,034,000.00</t>
  </si>
  <si>
    <t>-534,000.00</t>
  </si>
  <si>
    <t>09X8275</t>
  </si>
  <si>
    <t>15,385,000.00</t>
  </si>
  <si>
    <t>15,815,000.00</t>
  </si>
  <si>
    <t>-430,000.00</t>
  </si>
  <si>
    <t xml:space="preserve">            John C. Stennis Center For Public Service Training And Development</t>
  </si>
  <si>
    <t>09X8300</t>
  </si>
  <si>
    <t>10,491,783.07</t>
  </si>
  <si>
    <t>10,482,853.05</t>
  </si>
  <si>
    <t>8,930.02</t>
  </si>
  <si>
    <t xml:space="preserve">            Capitol Preservation Fund, U.S. Capitol Preservation Commission</t>
  </si>
  <si>
    <t xml:space="preserve">    Judicial Branch</t>
  </si>
  <si>
    <t xml:space="preserve">        Judicial Retirement Funds:</t>
  </si>
  <si>
    <t>10X8110</t>
  </si>
  <si>
    <t>516,270,853.77</t>
  </si>
  <si>
    <t>500,474,693.19</t>
  </si>
  <si>
    <t>15,796,160.58</t>
  </si>
  <si>
    <t xml:space="preserve">            Judicial Survivors Annuity Fund, The Judiciary</t>
  </si>
  <si>
    <t>10X8122</t>
  </si>
  <si>
    <t>478,625,605.11</t>
  </si>
  <si>
    <t>435,940,277.71</t>
  </si>
  <si>
    <t>42,685,327.40</t>
  </si>
  <si>
    <t xml:space="preserve">            Judicial Officers Retirement Fund, The Judiciary</t>
  </si>
  <si>
    <t>10X8124</t>
  </si>
  <si>
    <t>29,018,667.91</t>
  </si>
  <si>
    <t>24,136,468.40</t>
  </si>
  <si>
    <t>4,882,199.51</t>
  </si>
  <si>
    <t xml:space="preserve">            Claims Court Judges Retirement Fund, The Judiciary</t>
  </si>
  <si>
    <t xml:space="preserve">        Department Of The Army:</t>
  </si>
  <si>
    <t xml:space="preserve">            Department Of The Army General Gift Fund</t>
  </si>
  <si>
    <t>21X8927</t>
  </si>
  <si>
    <t>2,684,632.26</t>
  </si>
  <si>
    <t>2,136,228.02</t>
  </si>
  <si>
    <t>548,404.24</t>
  </si>
  <si>
    <t xml:space="preserve">        Department Of The Navy:</t>
  </si>
  <si>
    <t xml:space="preserve">            Department Of The Navy General Gift Fund</t>
  </si>
  <si>
    <t>17X8716</t>
  </si>
  <si>
    <t>1,754,835.37</t>
  </si>
  <si>
    <t>1,195,131.19</t>
  </si>
  <si>
    <t>559,704.18</t>
  </si>
  <si>
    <t>17X8733</t>
  </si>
  <si>
    <t>6,548,000.00</t>
  </si>
  <si>
    <t>6,747,000.00</t>
  </si>
  <si>
    <t>-199,000.00</t>
  </si>
  <si>
    <t xml:space="preserve">            United States Naval Academy General Gift Fund</t>
  </si>
  <si>
    <t xml:space="preserve">        Department Of The Air Force:</t>
  </si>
  <si>
    <t>57X8928</t>
  </si>
  <si>
    <t>1,068,830.00</t>
  </si>
  <si>
    <t>1,059,031.14</t>
  </si>
  <si>
    <t>9,798.86</t>
  </si>
  <si>
    <t xml:space="preserve">            Department Of The Air Force General Gift Fund</t>
  </si>
  <si>
    <t>97X8163</t>
  </si>
  <si>
    <t>6,506,735.90</t>
  </si>
  <si>
    <t xml:space="preserve">            Department Of Defense General Gift Fund, Defense</t>
  </si>
  <si>
    <t xml:space="preserve">            National Security Education Trust Fund</t>
  </si>
  <si>
    <t>97X8168</t>
  </si>
  <si>
    <t>5,208,498.68</t>
  </si>
  <si>
    <t>5,192,603.04</t>
  </si>
  <si>
    <t>15,895.64</t>
  </si>
  <si>
    <t>97X8335</t>
  </si>
  <si>
    <t>268,755,326.77</t>
  </si>
  <si>
    <t>311,935,884.84</t>
  </si>
  <si>
    <t>-43,180,558.07</t>
  </si>
  <si>
    <t xml:space="preserve">            Voluntary Separation Incentive Fund, Defense</t>
  </si>
  <si>
    <t>97X8337</t>
  </si>
  <si>
    <t>17,735,206.44</t>
  </si>
  <si>
    <t>13,011,244.19</t>
  </si>
  <si>
    <t>4,723,962.25</t>
  </si>
  <si>
    <t xml:space="preserve">            Host Nation Support For U.S. Relocation Activities, Defense</t>
  </si>
  <si>
    <t>97X8358</t>
  </si>
  <si>
    <t>861,618,636.15</t>
  </si>
  <si>
    <t>803,441,970.20</t>
  </si>
  <si>
    <t>58,176,665.95</t>
  </si>
  <si>
    <t xml:space="preserve">            Support For U.S. Relocation To Guam Activities, Defense</t>
  </si>
  <si>
    <t xml:space="preserve">        Health Resources And Services Administration:</t>
  </si>
  <si>
    <t>75X8175</t>
  </si>
  <si>
    <t>3,244,314,472.87</t>
  </si>
  <si>
    <t>3,194,358,487.78</t>
  </si>
  <si>
    <t>49,955,985.09</t>
  </si>
  <si>
    <t xml:space="preserve">            Vaccine Injury Compensation Trust Fund - Treasury Managed</t>
  </si>
  <si>
    <t xml:space="preserve">        Federal Hospital Insurance Trust Fund:</t>
  </si>
  <si>
    <t>75X8005</t>
  </si>
  <si>
    <t>206,009,878,000.00</t>
  </si>
  <si>
    <t>228,292,287,000.00</t>
  </si>
  <si>
    <t>-22,282,409,000.00</t>
  </si>
  <si>
    <t xml:space="preserve">            Federal Hospital Insurance Trust Fund - Treasury Managed</t>
  </si>
  <si>
    <t xml:space="preserve">        Federal Supplementary Medical Insurance Trust Fund:</t>
  </si>
  <si>
    <t>75X8004</t>
  </si>
  <si>
    <t>67,385,277,000.00</t>
  </si>
  <si>
    <t>69,324,408,000.00</t>
  </si>
  <si>
    <t>-1,939,131,000.00</t>
  </si>
  <si>
    <t xml:space="preserve">            Federal Supplementary Medical Insurance Trust Fund- Treasury Managed</t>
  </si>
  <si>
    <t xml:space="preserve">        Program Support Center:</t>
  </si>
  <si>
    <t>75X8248</t>
  </si>
  <si>
    <t>24,639,653.56</t>
  </si>
  <si>
    <t>24,541,133.88</t>
  </si>
  <si>
    <t>98,519.68</t>
  </si>
  <si>
    <t xml:space="preserve">            National Institutes Of Health Unconditional Gift Fund</t>
  </si>
  <si>
    <t>75X8253</t>
  </si>
  <si>
    <t>108,818.73</t>
  </si>
  <si>
    <t>108,703.23</t>
  </si>
  <si>
    <t>115.50</t>
  </si>
  <si>
    <t xml:space="preserve">            National Institutes Of Health Conditional Gift Fund</t>
  </si>
  <si>
    <t>75X8254</t>
  </si>
  <si>
    <t>2,810,783.64</t>
  </si>
  <si>
    <t xml:space="preserve">            Conditional Gift Fund, Health Resources And Services Administration</t>
  </si>
  <si>
    <t>75X8888</t>
  </si>
  <si>
    <t>250,081.73</t>
  </si>
  <si>
    <t>250,322.61</t>
  </si>
  <si>
    <t>-240.88</t>
  </si>
  <si>
    <t xml:space="preserve">            Patients' Benefit Fund, National Institutes Of Health</t>
  </si>
  <si>
    <t xml:space="preserve">    Department Of Homeland Security</t>
  </si>
  <si>
    <t xml:space="preserve">        Departmental Management And Operations:</t>
  </si>
  <si>
    <t>70X8244</t>
  </si>
  <si>
    <t>2,195,063.36</t>
  </si>
  <si>
    <t>-2,195,063.36</t>
  </si>
  <si>
    <t xml:space="preserve">            Gifts And Donations, Department Management, Department Of Homeland Security</t>
  </si>
  <si>
    <t xml:space="preserve">        United States Coast Guard:</t>
  </si>
  <si>
    <t>70X8147</t>
  </si>
  <si>
    <t>1,866,454,885.28</t>
  </si>
  <si>
    <t>1,942,324,523.46</t>
  </si>
  <si>
    <t>-75,869,638.18</t>
  </si>
  <si>
    <t xml:space="preserve">            Sport Fish Restoration And Boating Trust Fund</t>
  </si>
  <si>
    <t>70X8185</t>
  </si>
  <si>
    <t>3,212,707,050.02</t>
  </si>
  <si>
    <t>2,553,359,003.72</t>
  </si>
  <si>
    <t>659,348,046.30</t>
  </si>
  <si>
    <t xml:space="preserve">            Inland Oil Spill Programs - Treasury Managed</t>
  </si>
  <si>
    <t>70X8533</t>
  </si>
  <si>
    <t>1,145,000.00</t>
  </si>
  <si>
    <t xml:space="preserve">            General Gift Fund, Uscg, Department Of Homeland Security</t>
  </si>
  <si>
    <t xml:space="preserve">        National Park Service:</t>
  </si>
  <si>
    <t>14X8052</t>
  </si>
  <si>
    <t>51,000.00</t>
  </si>
  <si>
    <t xml:space="preserve">            Preservation, Birthplace Of Abraham Lincoln, National Park Service</t>
  </si>
  <si>
    <t>14X8030</t>
  </si>
  <si>
    <t>11,156,764.68</t>
  </si>
  <si>
    <t>40,157,475.44</t>
  </si>
  <si>
    <t>-29,000,710.76</t>
  </si>
  <si>
    <t xml:space="preserve">            Tribal Trust Fund, Office Of The Special Trustee For The American Indians</t>
  </si>
  <si>
    <t xml:space="preserve">        Unemployment Trust Fund:</t>
  </si>
  <si>
    <t>16X8042</t>
  </si>
  <si>
    <t>29,478,035,000.00</t>
  </si>
  <si>
    <t>20,672,578,000.00</t>
  </si>
  <si>
    <t>8,805,457,000.00</t>
  </si>
  <si>
    <t xml:space="preserve">            Unemployment Trust Fund - Treasury Managed</t>
  </si>
  <si>
    <t>16X8130</t>
  </si>
  <si>
    <t>57,161,000.00</t>
  </si>
  <si>
    <t>55,656,000.00</t>
  </si>
  <si>
    <t>1,505,000.00</t>
  </si>
  <si>
    <t xml:space="preserve">            Relief And Rehabilitation, Longshoremen's And Harbor Workers' Compensation Act, As Amended, Labor</t>
  </si>
  <si>
    <t>16X8134</t>
  </si>
  <si>
    <t>7,915,000.00</t>
  </si>
  <si>
    <t>2,914,000.00</t>
  </si>
  <si>
    <t>5,001,000.00</t>
  </si>
  <si>
    <t xml:space="preserve">            Relief And Rehabilitation, Workmen's Compensation Act, Within The District Of Columbia, Department Of Labor</t>
  </si>
  <si>
    <t xml:space="preserve">    Department Of State</t>
  </si>
  <si>
    <t xml:space="preserve">        Administration Of Foreign Affairs:</t>
  </si>
  <si>
    <t>19X8186</t>
  </si>
  <si>
    <t>17,363,777,000.00</t>
  </si>
  <si>
    <t>16,892,542,000.00</t>
  </si>
  <si>
    <t>471,235,000.00</t>
  </si>
  <si>
    <t xml:space="preserve">            Foreign Service Retirement And Disability Fund, State</t>
  </si>
  <si>
    <t xml:space="preserve">            Conditional Gift Fund, General, State</t>
  </si>
  <si>
    <t>19X8822</t>
  </si>
  <si>
    <t>15,712,371.76</t>
  </si>
  <si>
    <t>7,557,555.57</t>
  </si>
  <si>
    <t>8,154,816.19</t>
  </si>
  <si>
    <t xml:space="preserve">        Other:</t>
  </si>
  <si>
    <t xml:space="preserve">            Israeli Arab Scholarship Program, State</t>
  </si>
  <si>
    <t>19X8271</t>
  </si>
  <si>
    <t>4,900,979.22</t>
  </si>
  <si>
    <t>3,974,462.71</t>
  </si>
  <si>
    <t>926,516.51</t>
  </si>
  <si>
    <t>19X8813</t>
  </si>
  <si>
    <t>15,635,131.39</t>
  </si>
  <si>
    <t>15,569,310.38</t>
  </si>
  <si>
    <t>65,821.01</t>
  </si>
  <si>
    <t xml:space="preserve">            Center For Middle Eastern-Western Dialogue Trust Fund, State</t>
  </si>
  <si>
    <t>95X8276</t>
  </si>
  <si>
    <t>7,585,436.20</t>
  </si>
  <si>
    <t>7,611,373.42</t>
  </si>
  <si>
    <t>-25,937.22</t>
  </si>
  <si>
    <t xml:space="preserve">            Eisenhower Exchange Fellowship Program Trust Fund</t>
  </si>
  <si>
    <t>69X8103</t>
  </si>
  <si>
    <t>11,807,771,000.00</t>
  </si>
  <si>
    <t>10,424,961,000.00</t>
  </si>
  <si>
    <t>1,382,810,000.00</t>
  </si>
  <si>
    <t xml:space="preserve">            Airport And Airway Trust Fund - Treasury Managed</t>
  </si>
  <si>
    <t xml:space="preserve">        Federal Highway Administration:</t>
  </si>
  <si>
    <t xml:space="preserve">            Highway Trust Fund - Treasury Managed</t>
  </si>
  <si>
    <t>69X8102</t>
  </si>
  <si>
    <t>1,956,739,788.52</t>
  </si>
  <si>
    <t>9,970,173,444.56</t>
  </si>
  <si>
    <t>-8,013,433,656.04</t>
  </si>
  <si>
    <t xml:space="preserve">            Gifts And Bequests, Treasury</t>
  </si>
  <si>
    <t>20X8790</t>
  </si>
  <si>
    <t>1,067,281.50</t>
  </si>
  <si>
    <t>1,115,981.39</t>
  </si>
  <si>
    <t>-48,699.89</t>
  </si>
  <si>
    <t xml:space="preserve">        Financial Managment Service:</t>
  </si>
  <si>
    <t>20X8207</t>
  </si>
  <si>
    <t>17,249,824.17</t>
  </si>
  <si>
    <t>16,789,327.32</t>
  </si>
  <si>
    <t>460,496.85</t>
  </si>
  <si>
    <t xml:space="preserve">            Lower Brule Sioux Tribe Terrestrial Wildlife Habitat Restoration Trust Fund, Treasury</t>
  </si>
  <si>
    <t>20X8209</t>
  </si>
  <si>
    <t>50,046,524.95</t>
  </si>
  <si>
    <t>50,877,314.00</t>
  </si>
  <si>
    <t>-830,789.05</t>
  </si>
  <si>
    <t xml:space="preserve">            Cheyenne River Sioux Tribe Terrestrial Wildlife Habitat Restoration Trust Fund, Treasury</t>
  </si>
  <si>
    <t xml:space="preserve">            Gulf Coast Restoration Trust Fund</t>
  </si>
  <si>
    <t>20X8625</t>
  </si>
  <si>
    <t>323,167,839.56</t>
  </si>
  <si>
    <t>20X8902</t>
  </si>
  <si>
    <t>310,000.00</t>
  </si>
  <si>
    <t xml:space="preserve">            Esther Cattell Schmitt Gift Fund, Treasury</t>
  </si>
  <si>
    <t xml:space="preserve">        Comptroller Of The Currency:</t>
  </si>
  <si>
    <t>20X8413</t>
  </si>
  <si>
    <t>1,293,337,426.49</t>
  </si>
  <si>
    <t>1,359,154,426.49</t>
  </si>
  <si>
    <t>-65,817,000.00</t>
  </si>
  <si>
    <t xml:space="preserve">            Assessment Funds, Office Of The Comptroller Of The Currency, Treasury</t>
  </si>
  <si>
    <t xml:space="preserve">        Veterans Health Administration:</t>
  </si>
  <si>
    <t>36X8180</t>
  </si>
  <si>
    <t>86,115,269.22</t>
  </si>
  <si>
    <t>62,758,313.57</t>
  </si>
  <si>
    <t>23,356,955.65</t>
  </si>
  <si>
    <t xml:space="preserve">            General Post Fund, National Homes, Veterans Affairs</t>
  </si>
  <si>
    <t>36X8132</t>
  </si>
  <si>
    <t>6,256,130,000.00</t>
  </si>
  <si>
    <t>6,911,878,000.00</t>
  </si>
  <si>
    <t>-655,748,000.00</t>
  </si>
  <si>
    <t xml:space="preserve">            National Service Life Insurance Fund, Veterans Affairs</t>
  </si>
  <si>
    <t>36X8150</t>
  </si>
  <si>
    <t>9,654,000.00</t>
  </si>
  <si>
    <t>12,848,000.00</t>
  </si>
  <si>
    <t>-3,194,000.00</t>
  </si>
  <si>
    <t xml:space="preserve">            United States Government Life Insurance Fund, Veterans Affairs</t>
  </si>
  <si>
    <t>36X8455</t>
  </si>
  <si>
    <t>1,914,028,000.00</t>
  </si>
  <si>
    <t>1,953,361,000.00</t>
  </si>
  <si>
    <t>-39,333,000.00</t>
  </si>
  <si>
    <t xml:space="preserve">            Veterans Special Life Insurance Fund, Trust Revolving Fund, Veterans Affairs</t>
  </si>
  <si>
    <t xml:space="preserve">    Corps Of Engineers</t>
  </si>
  <si>
    <t>96X8217</t>
  </si>
  <si>
    <t>120,886,366.33</t>
  </si>
  <si>
    <t>127,071,345.16</t>
  </si>
  <si>
    <t>-6,184,978.83</t>
  </si>
  <si>
    <t xml:space="preserve">            South Dakota Terrestrial Wildlife Habitat Restoration Trust Fund</t>
  </si>
  <si>
    <t>96X8861</t>
  </si>
  <si>
    <t>38,881,818.91</t>
  </si>
  <si>
    <t>48,977,842.88</t>
  </si>
  <si>
    <t>-10,096,023.97</t>
  </si>
  <si>
    <t xml:space="preserve">            Inland Waterways Trust Fund - Treasury Managed</t>
  </si>
  <si>
    <t>96X8863</t>
  </si>
  <si>
    <t>7,706,444,936.01</t>
  </si>
  <si>
    <t>6,886,251,945.69</t>
  </si>
  <si>
    <t>820,192,990.32</t>
  </si>
  <si>
    <t xml:space="preserve">            Harbor Maintenance Trust Fund - Treasury Managed</t>
  </si>
  <si>
    <t xml:space="preserve">        Military Retirement:</t>
  </si>
  <si>
    <t>97X8097</t>
  </si>
  <si>
    <t>421,326,560,780.73</t>
  </si>
  <si>
    <t>376,438,946,304.18</t>
  </si>
  <si>
    <t>44,887,614,476.55</t>
  </si>
  <si>
    <t xml:space="preserve">            Department Of Defense Military Retirement Fund</t>
  </si>
  <si>
    <t xml:space="preserve">        Educational Benefits:</t>
  </si>
  <si>
    <t>97X8098</t>
  </si>
  <si>
    <t>1,778,878,588.72</t>
  </si>
  <si>
    <t>1,891,094,174.22</t>
  </si>
  <si>
    <t>-112,215,585.50</t>
  </si>
  <si>
    <t xml:space="preserve">            Department Of Defense, Education Benefits Fund</t>
  </si>
  <si>
    <t xml:space="preserve">        American Battle Monuments Commission:</t>
  </si>
  <si>
    <t>74X8569</t>
  </si>
  <si>
    <t>4,368,931.88</t>
  </si>
  <si>
    <t>-4,368,931.88</t>
  </si>
  <si>
    <t xml:space="preserve">            Contributions, American Battle Monuments Commission</t>
  </si>
  <si>
    <t xml:space="preserve">        Armed Forces Retirement Home:</t>
  </si>
  <si>
    <t xml:space="preserve">            Armed Forces Retirement Home</t>
  </si>
  <si>
    <t>84X8522</t>
  </si>
  <si>
    <t>65,338,335.67</t>
  </si>
  <si>
    <t>111,638,683.80</t>
  </si>
  <si>
    <t>-46,300,348.13</t>
  </si>
  <si>
    <t xml:space="preserve">    Environmental Protection Agency</t>
  </si>
  <si>
    <t>68X8145</t>
  </si>
  <si>
    <t>3,187,000,819.44</t>
  </si>
  <si>
    <t>3,250,200,439.68</t>
  </si>
  <si>
    <t>-63,199,620.24</t>
  </si>
  <si>
    <t xml:space="preserve">            Hazardous Substance Superfund - Treasury Managed</t>
  </si>
  <si>
    <t>68X8153</t>
  </si>
  <si>
    <t>1,323,042,792.93</t>
  </si>
  <si>
    <t>1,259,445,073.22</t>
  </si>
  <si>
    <t>63,597,719.71</t>
  </si>
  <si>
    <t xml:space="preserve">            Leaking Underground Storage Tank Trust Fund - Treasury Managed</t>
  </si>
  <si>
    <t xml:space="preserve">    National Aeronautics And Space Administration</t>
  </si>
  <si>
    <t>80X8550</t>
  </si>
  <si>
    <t>340,000.00</t>
  </si>
  <si>
    <t xml:space="preserve">            Endeavor Teacher Fellowship Trust Fund, National Aeronautics And Space Administration</t>
  </si>
  <si>
    <t>80X8978</t>
  </si>
  <si>
    <t>14,978,984.89</t>
  </si>
  <si>
    <t>14,771,493.32</t>
  </si>
  <si>
    <t>207,491.57</t>
  </si>
  <si>
    <t xml:space="preserve">            Science, Space And Technology Education Trust Fund, National Aeronautics And Space Administration</t>
  </si>
  <si>
    <t>24X8135</t>
  </si>
  <si>
    <t>719,456,396,000.00</t>
  </si>
  <si>
    <t>826,555,026,085.31</t>
  </si>
  <si>
    <t>-107,098,630,085.31</t>
  </si>
  <si>
    <t xml:space="preserve">            Civil Service Retirement And Disability Fund, Office Of Personnel Management</t>
  </si>
  <si>
    <t>24X8424</t>
  </si>
  <si>
    <t>41,950,852,600.43</t>
  </si>
  <si>
    <t>41,249,778,977.67</t>
  </si>
  <si>
    <t>701,073,622.76</t>
  </si>
  <si>
    <t xml:space="preserve">            Employees' Life Insurance Fund, Office Of Personnel Management</t>
  </si>
  <si>
    <t>24X8440</t>
  </si>
  <si>
    <t>23,426,809,481.90</t>
  </si>
  <si>
    <t>21,258,614,277.55</t>
  </si>
  <si>
    <t>2,168,195,204.35</t>
  </si>
  <si>
    <t xml:space="preserve">            Employees' Health Benefits Fund, Office Of Personnel Management</t>
  </si>
  <si>
    <t>24X8445</t>
  </si>
  <si>
    <t>2,470,393.65</t>
  </si>
  <si>
    <t>2,467,690.93</t>
  </si>
  <si>
    <t>2,702.72</t>
  </si>
  <si>
    <t xml:space="preserve">            Retired Employees' Health Benefits Fund, Office Of Personnel Management</t>
  </si>
  <si>
    <t xml:space="preserve">    Social Security Administration</t>
  </si>
  <si>
    <t>28X8006</t>
  </si>
  <si>
    <t>2,655,598,536,000.00</t>
  </si>
  <si>
    <t>2,586,697,075,000.00</t>
  </si>
  <si>
    <t>68,901,461,000.00</t>
  </si>
  <si>
    <t xml:space="preserve">            Federal Old-Age And Survivors Insurance Trust Fund - Treasury Managed</t>
  </si>
  <si>
    <t>28X8007</t>
  </si>
  <si>
    <t>100,791,250,000.00</t>
  </si>
  <si>
    <t>132,344,811,000.00</t>
  </si>
  <si>
    <t>-31,553,561,000.00</t>
  </si>
  <si>
    <t xml:space="preserve">            Federal Disability Insurance Trust Fund - Treasury Managed, Social Security Administration</t>
  </si>
  <si>
    <t xml:space="preserve">        Barry Goldwater Scholarship And Excellence In Education Foundation:</t>
  </si>
  <si>
    <t>95X8281</t>
  </si>
  <si>
    <t>67,031,496.02</t>
  </si>
  <si>
    <t>66,756,331.03</t>
  </si>
  <si>
    <t>275,164.99</t>
  </si>
  <si>
    <t xml:space="preserve">            Trust Fund, The Barry Goldwater Scholarship And Excellence In Education Fund</t>
  </si>
  <si>
    <t xml:space="preserve">        Corporation For National And Community Service:</t>
  </si>
  <si>
    <t>95X8267</t>
  </si>
  <si>
    <t>689,312,280.27</t>
  </si>
  <si>
    <t>636,757,375.52</t>
  </si>
  <si>
    <t>52,554,904.75</t>
  </si>
  <si>
    <t xml:space="preserve">            National Service Trust, Corporation For National And Community Service</t>
  </si>
  <si>
    <t xml:space="preserve">        District Of Columbia Courts:</t>
  </si>
  <si>
    <t>20X8212</t>
  </si>
  <si>
    <t>130,840,992.13</t>
  </si>
  <si>
    <t>135,774,372.91</t>
  </si>
  <si>
    <t>-4,933,380.78</t>
  </si>
  <si>
    <t xml:space="preserve">            District Of Columbia Judicial Retirement And Survivor's Annuity Fund, Treasury</t>
  </si>
  <si>
    <t xml:space="preserve">        Harry S. Truman Scholarship Foundation:</t>
  </si>
  <si>
    <t>95X8296</t>
  </si>
  <si>
    <t>53,959,990.33</t>
  </si>
  <si>
    <t>53,467,633.33</t>
  </si>
  <si>
    <t>492,357.00</t>
  </si>
  <si>
    <t xml:space="preserve">            Harry S. Truman Memorial Scholarship Trust Fund, Harry S. Truman Scholarship Foundation</t>
  </si>
  <si>
    <t xml:space="preserve">        James Madison Memorial Fellowship Foundation:</t>
  </si>
  <si>
    <t>95X8282</t>
  </si>
  <si>
    <t>37,339,000.00</t>
  </si>
  <si>
    <t xml:space="preserve">            James Madison Memorial Fellowship Trust Fund</t>
  </si>
  <si>
    <t xml:space="preserve">        Japan-United States Friendship Commission:</t>
  </si>
  <si>
    <t>95X8025</t>
  </si>
  <si>
    <t>38,248,743.71</t>
  </si>
  <si>
    <t xml:space="preserve">            Japan-United States Friendship Trust Fund, Japan-United States Friendship Commission</t>
  </si>
  <si>
    <t xml:space="preserve">        Morris K. Udall And Stewart L. Udall Foundation:</t>
  </si>
  <si>
    <t>95X8615</t>
  </si>
  <si>
    <t>27,416,000.00</t>
  </si>
  <si>
    <t xml:space="preserve">            Morris K. Udall And Stewart L. Udall Trust Fund, Morris K. Udall And Stewart L. Udall Foundation</t>
  </si>
  <si>
    <t xml:space="preserve">        National Archives And Records Administration:</t>
  </si>
  <si>
    <t>88X8127</t>
  </si>
  <si>
    <t>2,762,348.13</t>
  </si>
  <si>
    <t>5,349,191.31</t>
  </si>
  <si>
    <t>-2,586,843.18</t>
  </si>
  <si>
    <t xml:space="preserve">            National Archives Gift Fund, National Archives And Records Administration</t>
  </si>
  <si>
    <t>88X8436</t>
  </si>
  <si>
    <t>12,440,991.85</t>
  </si>
  <si>
    <t>9,175,711.20</t>
  </si>
  <si>
    <t>3,265,280.65</t>
  </si>
  <si>
    <t xml:space="preserve">            National Archives Trust Fund, National Archives And Records Administration</t>
  </si>
  <si>
    <t xml:space="preserve">        National Endowment For The Arts:</t>
  </si>
  <si>
    <t>59X8040</t>
  </si>
  <si>
    <t>1,111,465.06</t>
  </si>
  <si>
    <t xml:space="preserve">            Gifts And Donations, National Endowment For The Arts</t>
  </si>
  <si>
    <t xml:space="preserve">        Patient Centered Outcomes Research Trust Fund:</t>
  </si>
  <si>
    <t>9510198299</t>
  </si>
  <si>
    <t>353,803,549.06</t>
  </si>
  <si>
    <t>1,808.81</t>
  </si>
  <si>
    <t>353,801,740.25</t>
  </si>
  <si>
    <t xml:space="preserve">            Patient-Centered Outcomes Research Trust Fund</t>
  </si>
  <si>
    <t xml:space="preserve">        Railroad Retirement Board:</t>
  </si>
  <si>
    <t>60X8010</t>
  </si>
  <si>
    <t>839,635,000.00</t>
  </si>
  <si>
    <t>926,882,000.00</t>
  </si>
  <si>
    <t>-87,247,000.00</t>
  </si>
  <si>
    <t xml:space="preserve">            Social Security Equivalent Benefit Account, Railroad Retirement Board</t>
  </si>
  <si>
    <t xml:space="preserve">            Railroad Retirement Account</t>
  </si>
  <si>
    <t>60X8011</t>
  </si>
  <si>
    <t>787,983,000.00</t>
  </si>
  <si>
    <t>703,531,000.00</t>
  </si>
  <si>
    <t>84,452,000.00</t>
  </si>
  <si>
    <t>60X8118</t>
  </si>
  <si>
    <t>739,337,000.00</t>
  </si>
  <si>
    <t>772,581,700.00</t>
  </si>
  <si>
    <t>-33,244,700.00</t>
  </si>
  <si>
    <t xml:space="preserve">            National Railroad Retirement Investment Trust, Railroad Retirement Board</t>
  </si>
  <si>
    <t>5,497,000.00</t>
  </si>
  <si>
    <t>4,830,000.00</t>
  </si>
  <si>
    <t>667,000.00</t>
  </si>
  <si>
    <t xml:space="preserve">        United States Court Of Appeals For Veterans Claims:</t>
  </si>
  <si>
    <t>95X8290</t>
  </si>
  <si>
    <t>32,456,415.09</t>
  </si>
  <si>
    <t>27,384,439.92</t>
  </si>
  <si>
    <t>5,071,975.17</t>
  </si>
  <si>
    <t xml:space="preserve">            United States Court Of Appeals For Veterans Claims Retirement Fund</t>
  </si>
  <si>
    <t>4,335,291,415,713.16</t>
  </si>
  <si>
    <t>4,377,570,606,667.34</t>
  </si>
  <si>
    <t>-42,279,190,954.18</t>
  </si>
  <si>
    <t xml:space="preserve">              Total, Agency Securities</t>
  </si>
  <si>
    <t xml:space="preserve">              Total, Trust Funds</t>
  </si>
  <si>
    <t>4,335,296,912,713.16</t>
  </si>
  <si>
    <t>4,377,575,436,667.34</t>
  </si>
  <si>
    <t>-42,278,523,954.18</t>
  </si>
  <si>
    <t xml:space="preserve">                Grand Total</t>
  </si>
  <si>
    <t>4,757,210,823,404.17</t>
  </si>
  <si>
    <t>4,791,849,650,253.07</t>
  </si>
  <si>
    <t>-34,638,826,848.90</t>
  </si>
  <si>
    <t>Outstanding
September 30, 2013</t>
  </si>
  <si>
    <t>Outstanding
September 30, 2012</t>
  </si>
  <si>
    <t>Net Change
September 30, 2012 To
September 30, 2013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</si>
</sst>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quot;$&quot;* #,##0.0_);_(&quot;$&quot;* \(#,##0.0\);_(&quot;$&quot;*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409]dddd\,\ mmmm\ dd\,\ yyyy"/>
    <numFmt numFmtId="172" formatCode="[$-409]h:mm:ss\ AM/PM"/>
    <numFmt numFmtId="173" formatCode="yyyy"/>
    <numFmt numFmtId="174" formatCode="0.0"/>
  </numFmts>
  <fonts count="54">
    <font>
      <sz val="10"/>
      <name val="Arial"/>
      <family val="0"/>
    </font>
    <font>
      <sz val="7"/>
      <name val="Arial Narrow"/>
      <family val="2"/>
    </font>
    <font>
      <vertAlign val="superscript"/>
      <sz val="7"/>
      <name val="Arial Narrow"/>
      <family val="2"/>
    </font>
    <font>
      <sz val="8"/>
      <name val="Arial"/>
      <family val="2"/>
    </font>
    <font>
      <u val="single"/>
      <sz val="10"/>
      <color indexed="12"/>
      <name val="Arial"/>
      <family val="2"/>
    </font>
    <font>
      <u val="single"/>
      <sz val="10"/>
      <color indexed="36"/>
      <name val="Arial"/>
      <family val="2"/>
    </font>
    <font>
      <sz val="6"/>
      <name val="Arial Narrow"/>
      <family val="2"/>
    </font>
    <font>
      <b/>
      <sz val="12"/>
      <name val="Arial"/>
      <family val="2"/>
    </font>
    <font>
      <b/>
      <sz val="8"/>
      <name val="Arial"/>
      <family val="2"/>
    </font>
    <font>
      <sz val="8"/>
      <name val="Wingdings"/>
      <family val="0"/>
    </font>
    <font>
      <b/>
      <sz val="13"/>
      <name val="Arial"/>
      <family val="2"/>
    </font>
    <font>
      <sz val="5"/>
      <name val="Arial"/>
      <family val="2"/>
    </font>
    <font>
      <sz val="10"/>
      <name val="Arial Narrow"/>
      <family val="2"/>
    </font>
    <font>
      <sz val="10"/>
      <color indexed="8"/>
      <name val="Arial"/>
      <family val="2"/>
    </font>
    <font>
      <sz val="7"/>
      <color indexed="8"/>
      <name val="Arial Narrow"/>
      <family val="2"/>
    </font>
    <font>
      <b/>
      <sz val="11"/>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sz val="6.75"/>
      <color indexed="8"/>
      <name val="Arial"/>
      <family val="0"/>
    </font>
    <font>
      <sz val="8"/>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style="thin"/>
    </border>
    <border>
      <left style="thin"/>
      <right style="thin"/>
      <top style="thin"/>
      <bottom style="double"/>
    </border>
    <border>
      <left style="thin"/>
      <right style="thin"/>
      <top>
        <color indexed="63"/>
      </top>
      <bottom style="thin"/>
    </border>
    <border>
      <left>
        <color indexed="63"/>
      </left>
      <right style="medium"/>
      <top style="medium"/>
      <bottom style="thin"/>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thick"/>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2">
    <xf numFmtId="0" fontId="0" fillId="0" borderId="0" xfId="0" applyAlignment="1">
      <alignment/>
    </xf>
    <xf numFmtId="49" fontId="1" fillId="0" borderId="0" xfId="0" applyNumberFormat="1" applyFont="1" applyAlignment="1">
      <alignmen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wrapText="1"/>
    </xf>
    <xf numFmtId="49" fontId="1" fillId="0" borderId="0" xfId="0" applyNumberFormat="1" applyFont="1" applyAlignment="1">
      <alignment horizontal="center"/>
    </xf>
    <xf numFmtId="49" fontId="1" fillId="0" borderId="0" xfId="0" applyNumberFormat="1" applyFont="1" applyBorder="1" applyAlignment="1">
      <alignment/>
    </xf>
    <xf numFmtId="49" fontId="1" fillId="0" borderId="11" xfId="0" applyNumberFormat="1" applyFont="1" applyBorder="1" applyAlignment="1">
      <alignment/>
    </xf>
    <xf numFmtId="49" fontId="1" fillId="33" borderId="0" xfId="0" applyNumberFormat="1" applyFont="1" applyFill="1" applyAlignment="1">
      <alignment horizontal="left"/>
    </xf>
    <xf numFmtId="49" fontId="1" fillId="0" borderId="0" xfId="0" applyNumberFormat="1" applyFont="1" applyBorder="1" applyAlignment="1">
      <alignment horizontal="center" vertical="center"/>
    </xf>
    <xf numFmtId="49" fontId="1" fillId="0" borderId="0" xfId="0" applyNumberFormat="1" applyFont="1" applyBorder="1" applyAlignment="1">
      <alignment horizontal="right" vertical="center"/>
    </xf>
    <xf numFmtId="49" fontId="6" fillId="0" borderId="0" xfId="0" applyNumberFormat="1" applyFont="1" applyAlignment="1">
      <alignment wrapText="1"/>
    </xf>
    <xf numFmtId="49" fontId="6" fillId="0" borderId="0" xfId="0" applyNumberFormat="1" applyFont="1" applyAlignment="1">
      <alignment horizontal="center"/>
    </xf>
    <xf numFmtId="49" fontId="6" fillId="0" borderId="0" xfId="0" applyNumberFormat="1" applyFont="1" applyAlignment="1">
      <alignment horizontal="right"/>
    </xf>
    <xf numFmtId="49" fontId="6" fillId="0" borderId="0" xfId="0" applyNumberFormat="1" applyFont="1" applyAlignment="1">
      <alignment/>
    </xf>
    <xf numFmtId="49" fontId="6" fillId="0" borderId="12" xfId="0" applyNumberFormat="1" applyFont="1" applyBorder="1" applyAlignment="1">
      <alignment horizontal="center" vertical="center" wrapText="1"/>
    </xf>
    <xf numFmtId="49" fontId="1" fillId="0" borderId="0" xfId="0" applyNumberFormat="1" applyFont="1" applyAlignment="1">
      <alignment/>
    </xf>
    <xf numFmtId="49" fontId="1" fillId="0" borderId="10" xfId="0" applyNumberFormat="1" applyFont="1" applyBorder="1" applyAlignment="1">
      <alignment horizontal="center" vertical="center"/>
    </xf>
    <xf numFmtId="49" fontId="1" fillId="0" borderId="11" xfId="0" applyNumberFormat="1" applyFont="1" applyBorder="1" applyAlignment="1">
      <alignment/>
    </xf>
    <xf numFmtId="49" fontId="1" fillId="0" borderId="0" xfId="0" applyNumberFormat="1" applyFont="1" applyBorder="1" applyAlignment="1">
      <alignment/>
    </xf>
    <xf numFmtId="49" fontId="6" fillId="0" borderId="12" xfId="0" applyNumberFormat="1" applyFont="1" applyBorder="1" applyAlignment="1">
      <alignment horizontal="center" vertical="center"/>
    </xf>
    <xf numFmtId="49" fontId="6" fillId="0" borderId="11" xfId="0" applyNumberFormat="1" applyFont="1" applyBorder="1" applyAlignment="1">
      <alignment/>
    </xf>
    <xf numFmtId="49" fontId="1" fillId="33" borderId="0" xfId="0" applyNumberFormat="1" applyFont="1" applyFill="1" applyAlignment="1">
      <alignment horizontal="center"/>
    </xf>
    <xf numFmtId="49" fontId="1" fillId="0" borderId="11" xfId="0" applyNumberFormat="1" applyFont="1" applyBorder="1" applyAlignment="1">
      <alignment horizontal="center"/>
    </xf>
    <xf numFmtId="49" fontId="1" fillId="0" borderId="11" xfId="0" applyNumberFormat="1" applyFont="1" applyBorder="1" applyAlignment="1">
      <alignment horizontal="center" wrapText="1"/>
    </xf>
    <xf numFmtId="49" fontId="1" fillId="0" borderId="0" xfId="0" applyNumberFormat="1" applyFont="1" applyBorder="1" applyAlignment="1">
      <alignment horizontal="center"/>
    </xf>
    <xf numFmtId="49" fontId="6" fillId="0" borderId="11" xfId="0" applyNumberFormat="1" applyFont="1" applyBorder="1" applyAlignment="1">
      <alignment horizontal="center"/>
    </xf>
    <xf numFmtId="0" fontId="7" fillId="0" borderId="0" xfId="0" applyFont="1" applyAlignment="1">
      <alignment/>
    </xf>
    <xf numFmtId="49" fontId="6" fillId="0" borderId="13"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14" xfId="0" applyFont="1" applyBorder="1" applyAlignment="1">
      <alignment/>
    </xf>
    <xf numFmtId="0" fontId="3" fillId="0" borderId="15" xfId="0" applyFont="1" applyBorder="1" applyAlignment="1">
      <alignment vertical="center"/>
    </xf>
    <xf numFmtId="170" fontId="3" fillId="0" borderId="0" xfId="0" applyNumberFormat="1" applyFont="1" applyBorder="1" applyAlignment="1">
      <alignment horizontal="center" vertical="center"/>
    </xf>
    <xf numFmtId="170" fontId="3" fillId="0" borderId="16" xfId="0" applyNumberFormat="1" applyFont="1" applyBorder="1" applyAlignment="1">
      <alignment horizontal="center" vertical="center"/>
    </xf>
    <xf numFmtId="0" fontId="3" fillId="0" borderId="17" xfId="0" applyFont="1" applyBorder="1" applyAlignment="1">
      <alignment vertical="center"/>
    </xf>
    <xf numFmtId="170" fontId="3" fillId="0" borderId="18" xfId="0" applyNumberFormat="1" applyFont="1" applyBorder="1" applyAlignment="1">
      <alignment horizontal="center" vertical="center"/>
    </xf>
    <xf numFmtId="170" fontId="3" fillId="0" borderId="19" xfId="0" applyNumberFormat="1" applyFont="1" applyBorder="1" applyAlignment="1">
      <alignment horizontal="center" vertical="center"/>
    </xf>
    <xf numFmtId="0" fontId="9"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left"/>
    </xf>
    <xf numFmtId="0" fontId="3" fillId="0" borderId="20" xfId="0" applyFont="1" applyBorder="1" applyAlignment="1">
      <alignment horizontal="left"/>
    </xf>
    <xf numFmtId="0" fontId="3" fillId="0" borderId="20" xfId="0" applyFont="1" applyBorder="1" applyAlignment="1">
      <alignment horizontal="center"/>
    </xf>
    <xf numFmtId="0" fontId="3" fillId="0" borderId="20" xfId="0" applyFont="1" applyBorder="1" applyAlignment="1">
      <alignment/>
    </xf>
    <xf numFmtId="0" fontId="3" fillId="0" borderId="21" xfId="0" applyFont="1" applyBorder="1" applyAlignment="1">
      <alignment horizontal="center"/>
    </xf>
    <xf numFmtId="170" fontId="3" fillId="0" borderId="0" xfId="0" applyNumberFormat="1" applyFont="1" applyAlignment="1">
      <alignment horizontal="right"/>
    </xf>
    <xf numFmtId="170" fontId="3" fillId="0" borderId="22" xfId="0" applyNumberFormat="1" applyFont="1" applyBorder="1" applyAlignment="1">
      <alignment horizontal="right"/>
    </xf>
    <xf numFmtId="0" fontId="8" fillId="0" borderId="0" xfId="0" applyFont="1" applyAlignment="1">
      <alignment horizontal="center"/>
    </xf>
    <xf numFmtId="0" fontId="3" fillId="0" borderId="0" xfId="0" applyFont="1" applyBorder="1" applyAlignment="1">
      <alignment/>
    </xf>
    <xf numFmtId="170" fontId="3" fillId="0" borderId="0" xfId="0" applyNumberFormat="1" applyFont="1" applyAlignment="1">
      <alignment/>
    </xf>
    <xf numFmtId="0" fontId="3" fillId="0" borderId="18" xfId="0" applyFont="1" applyBorder="1" applyAlignment="1">
      <alignment/>
    </xf>
    <xf numFmtId="0" fontId="3" fillId="0" borderId="18" xfId="0" applyFont="1" applyBorder="1" applyAlignment="1">
      <alignment horizontal="center"/>
    </xf>
    <xf numFmtId="0" fontId="3" fillId="0" borderId="23" xfId="0" applyFont="1" applyBorder="1" applyAlignment="1">
      <alignment horizontal="center"/>
    </xf>
    <xf numFmtId="170" fontId="3" fillId="0" borderId="20" xfId="0" applyNumberFormat="1" applyFont="1" applyBorder="1" applyAlignment="1">
      <alignment horizontal="right"/>
    </xf>
    <xf numFmtId="3" fontId="3" fillId="0" borderId="18" xfId="0" applyNumberFormat="1" applyFont="1" applyBorder="1" applyAlignment="1">
      <alignment horizontal="center"/>
    </xf>
    <xf numFmtId="174" fontId="3" fillId="0" borderId="18" xfId="0" applyNumberFormat="1" applyFont="1" applyBorder="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10" fillId="0" borderId="0" xfId="0" applyFont="1" applyAlignment="1">
      <alignment/>
    </xf>
    <xf numFmtId="0" fontId="8" fillId="0" borderId="23" xfId="0" applyFont="1" applyBorder="1" applyAlignment="1">
      <alignment horizontal="center" vertical="center"/>
    </xf>
    <xf numFmtId="0" fontId="7" fillId="0" borderId="0" xfId="0" applyFont="1" applyAlignment="1">
      <alignment horizontal="left"/>
    </xf>
    <xf numFmtId="49" fontId="1" fillId="0" borderId="12"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3" fontId="3" fillId="0" borderId="0" xfId="0" applyNumberFormat="1" applyFont="1" applyAlignment="1">
      <alignment horizontal="right"/>
    </xf>
    <xf numFmtId="3" fontId="3" fillId="0" borderId="22" xfId="0" applyNumberFormat="1" applyFont="1" applyBorder="1" applyAlignment="1">
      <alignment horizontal="right"/>
    </xf>
    <xf numFmtId="3" fontId="3" fillId="0" borderId="0" xfId="0" applyNumberFormat="1" applyFont="1" applyFill="1" applyAlignment="1">
      <alignment horizontal="right"/>
    </xf>
    <xf numFmtId="3" fontId="3" fillId="0" borderId="20" xfId="0" applyNumberFormat="1" applyFont="1" applyFill="1" applyBorder="1" applyAlignment="1">
      <alignment horizontal="right"/>
    </xf>
    <xf numFmtId="3" fontId="3" fillId="0" borderId="20" xfId="0" applyNumberFormat="1" applyFont="1" applyBorder="1" applyAlignment="1">
      <alignment horizontal="right"/>
    </xf>
    <xf numFmtId="49" fontId="12" fillId="0" borderId="12" xfId="0" applyNumberFormat="1" applyFont="1" applyBorder="1" applyAlignment="1">
      <alignment horizontal="center" vertical="center" wrapText="1"/>
    </xf>
    <xf numFmtId="49" fontId="12" fillId="0" borderId="0" xfId="0" applyNumberFormat="1" applyFont="1" applyAlignment="1">
      <alignment/>
    </xf>
    <xf numFmtId="49" fontId="12" fillId="0" borderId="13" xfId="0" applyNumberFormat="1" applyFont="1" applyBorder="1" applyAlignment="1">
      <alignment horizontal="left" wrapText="1"/>
    </xf>
    <xf numFmtId="49" fontId="12" fillId="0" borderId="13" xfId="0" applyNumberFormat="1" applyFont="1" applyBorder="1" applyAlignment="1">
      <alignment horizontal="right" wrapText="1"/>
    </xf>
    <xf numFmtId="49" fontId="12" fillId="0" borderId="0" xfId="0" applyNumberFormat="1" applyFont="1" applyAlignment="1">
      <alignment horizontal="right" wrapText="1"/>
    </xf>
    <xf numFmtId="49" fontId="12" fillId="0" borderId="24" xfId="0" applyNumberFormat="1" applyFont="1" applyBorder="1" applyAlignment="1">
      <alignment horizontal="right" wrapText="1"/>
    </xf>
    <xf numFmtId="49" fontId="12" fillId="0" borderId="25" xfId="0" applyNumberFormat="1" applyFont="1" applyBorder="1" applyAlignment="1">
      <alignment horizontal="left" wrapText="1"/>
    </xf>
    <xf numFmtId="49" fontId="12" fillId="0" borderId="12" xfId="0" applyNumberFormat="1" applyFont="1" applyBorder="1" applyAlignment="1">
      <alignment horizontal="right" wrapText="1"/>
    </xf>
    <xf numFmtId="49" fontId="12" fillId="0" borderId="0" xfId="0" applyNumberFormat="1" applyFont="1" applyAlignment="1">
      <alignment horizontal="left" wrapText="1"/>
    </xf>
    <xf numFmtId="0" fontId="8" fillId="0" borderId="26" xfId="0" applyFont="1" applyBorder="1" applyAlignment="1">
      <alignment horizontal="center" vertical="center"/>
    </xf>
    <xf numFmtId="49" fontId="3" fillId="0" borderId="0" xfId="0" applyNumberFormat="1" applyFont="1" applyAlignment="1">
      <alignment horizontal="right"/>
    </xf>
    <xf numFmtId="49" fontId="3" fillId="0" borderId="0" xfId="0" applyNumberFormat="1" applyFont="1" applyAlignment="1">
      <alignment wrapText="1"/>
    </xf>
    <xf numFmtId="49" fontId="3" fillId="0" borderId="0" xfId="0" applyNumberFormat="1" applyFont="1" applyAlignment="1">
      <alignment/>
    </xf>
    <xf numFmtId="0" fontId="14" fillId="0" borderId="27" xfId="57" applyFont="1" applyFill="1" applyBorder="1" applyAlignment="1">
      <alignment/>
      <protection/>
    </xf>
    <xf numFmtId="0" fontId="1" fillId="0" borderId="0" xfId="0" applyFont="1" applyBorder="1" applyAlignment="1">
      <alignment vertical="top"/>
    </xf>
    <xf numFmtId="49" fontId="3" fillId="0" borderId="0" xfId="0" applyNumberFormat="1" applyFont="1" applyAlignment="1">
      <alignment horizontal="left"/>
    </xf>
    <xf numFmtId="0" fontId="1" fillId="0" borderId="0" xfId="0" applyFont="1" applyAlignment="1">
      <alignment vertical="top"/>
    </xf>
    <xf numFmtId="0" fontId="14" fillId="0" borderId="0" xfId="57" applyNumberFormat="1" applyFont="1" applyFill="1" applyBorder="1" applyAlignment="1">
      <alignment/>
      <protection/>
    </xf>
    <xf numFmtId="0" fontId="1" fillId="0" borderId="0" xfId="0" applyNumberFormat="1" applyFont="1" applyBorder="1" applyAlignment="1">
      <alignment vertical="top"/>
    </xf>
    <xf numFmtId="0" fontId="1" fillId="0" borderId="0" xfId="0" applyNumberFormat="1" applyFont="1" applyAlignment="1">
      <alignment/>
    </xf>
    <xf numFmtId="0" fontId="1" fillId="0" borderId="0" xfId="0" applyFont="1" applyBorder="1" applyAlignment="1">
      <alignment horizontal="left" vertical="top"/>
    </xf>
    <xf numFmtId="0" fontId="1" fillId="0" borderId="0" xfId="0" applyFont="1" applyAlignment="1">
      <alignment/>
    </xf>
    <xf numFmtId="0" fontId="1" fillId="0" borderId="0" xfId="0" applyNumberFormat="1" applyFont="1" applyBorder="1" applyAlignment="1">
      <alignment horizontal="left" vertical="top"/>
    </xf>
    <xf numFmtId="49" fontId="16" fillId="0" borderId="0" xfId="0" applyNumberFormat="1" applyFont="1" applyAlignment="1">
      <alignment wrapText="1"/>
    </xf>
    <xf numFmtId="49" fontId="16" fillId="0" borderId="0" xfId="0" applyNumberFormat="1" applyFont="1" applyAlignment="1">
      <alignment horizontal="right"/>
    </xf>
    <xf numFmtId="49" fontId="16" fillId="0" borderId="0" xfId="0" applyNumberFormat="1" applyFont="1" applyAlignment="1">
      <alignment horizontal="center"/>
    </xf>
    <xf numFmtId="49" fontId="16" fillId="0" borderId="0" xfId="0" applyNumberFormat="1" applyFont="1" applyAlignment="1">
      <alignment/>
    </xf>
    <xf numFmtId="49" fontId="6" fillId="0" borderId="28" xfId="0" applyNumberFormat="1" applyFont="1" applyBorder="1" applyAlignment="1">
      <alignment wrapText="1"/>
    </xf>
    <xf numFmtId="49" fontId="6" fillId="0" borderId="28" xfId="0" applyNumberFormat="1" applyFont="1" applyBorder="1" applyAlignment="1">
      <alignment horizontal="center"/>
    </xf>
    <xf numFmtId="49" fontId="6" fillId="0" borderId="28" xfId="0" applyNumberFormat="1" applyFont="1" applyBorder="1" applyAlignment="1">
      <alignment horizontal="right"/>
    </xf>
    <xf numFmtId="49" fontId="6" fillId="0" borderId="13" xfId="0" applyNumberFormat="1" applyFont="1" applyBorder="1" applyAlignment="1">
      <alignment horizontal="right"/>
    </xf>
    <xf numFmtId="49" fontId="6" fillId="0" borderId="29" xfId="0" applyNumberFormat="1" applyFont="1" applyBorder="1" applyAlignment="1">
      <alignment horizontal="right"/>
    </xf>
    <xf numFmtId="49" fontId="6" fillId="0" borderId="30" xfId="0" applyNumberFormat="1" applyFont="1" applyBorder="1" applyAlignment="1">
      <alignment horizontal="right"/>
    </xf>
    <xf numFmtId="49" fontId="6" fillId="0" borderId="31" xfId="0" applyNumberFormat="1" applyFont="1" applyBorder="1" applyAlignment="1">
      <alignment horizontal="right"/>
    </xf>
    <xf numFmtId="49" fontId="6" fillId="0" borderId="11" xfId="0" applyNumberFormat="1" applyFont="1" applyBorder="1" applyAlignment="1">
      <alignment horizontal="right"/>
    </xf>
    <xf numFmtId="49" fontId="6" fillId="0" borderId="32" xfId="0" applyNumberFormat="1" applyFont="1" applyBorder="1" applyAlignment="1">
      <alignment wrapText="1"/>
    </xf>
    <xf numFmtId="49" fontId="6" fillId="0" borderId="32" xfId="0" applyNumberFormat="1" applyFont="1" applyBorder="1" applyAlignment="1">
      <alignment horizontal="center"/>
    </xf>
    <xf numFmtId="49" fontId="6" fillId="0" borderId="25" xfId="0" applyNumberFormat="1" applyFont="1" applyBorder="1" applyAlignment="1">
      <alignment horizontal="right"/>
    </xf>
    <xf numFmtId="49" fontId="6" fillId="0" borderId="32" xfId="0" applyNumberFormat="1" applyFont="1" applyBorder="1" applyAlignment="1">
      <alignment horizontal="right"/>
    </xf>
    <xf numFmtId="49" fontId="6" fillId="0" borderId="33"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1" fillId="0" borderId="12"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0" fontId="3" fillId="0" borderId="0" xfId="0" applyFont="1" applyAlignment="1">
      <alignment horizontal="left"/>
    </xf>
    <xf numFmtId="0" fontId="11" fillId="0" borderId="0" xfId="0" applyFont="1" applyAlignment="1">
      <alignment horizontal="left"/>
    </xf>
    <xf numFmtId="0" fontId="3" fillId="0" borderId="0" xfId="0" applyFont="1" applyAlignment="1">
      <alignment/>
    </xf>
    <xf numFmtId="0" fontId="3" fillId="0" borderId="0" xfId="0" applyFont="1" applyAlignment="1">
      <alignment/>
    </xf>
    <xf numFmtId="0" fontId="3" fillId="0" borderId="0" xfId="0" applyFont="1" applyAlignment="1">
      <alignment vertical="top"/>
    </xf>
    <xf numFmtId="49" fontId="15" fillId="0" borderId="35" xfId="0" applyNumberFormat="1" applyFont="1" applyBorder="1" applyAlignment="1">
      <alignment horizontal="center"/>
    </xf>
    <xf numFmtId="0" fontId="15" fillId="0" borderId="35"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65"/>
          <c:w val="0.7655"/>
          <c:h val="0.92675"/>
        </c:manualLayout>
      </c:layout>
      <c:barChart>
        <c:barDir val="col"/>
        <c:grouping val="clustered"/>
        <c:varyColors val="0"/>
        <c:ser>
          <c:idx val="0"/>
          <c:order val="0"/>
          <c:tx>
            <c:v>Receipts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Sheet5!$B$10:$C$10</c:f>
              <c:strCache/>
            </c:strRef>
          </c:cat>
          <c:val>
            <c:numRef>
              <c:f>Sheet5!$B$11:$C$11</c:f>
              <c:numCache/>
            </c:numRef>
          </c:val>
        </c:ser>
        <c:ser>
          <c:idx val="1"/>
          <c:order val="1"/>
          <c:tx>
            <c:v>Outlays</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Sheet5!$B$10:$C$10</c:f>
              <c:strCache/>
            </c:strRef>
          </c:cat>
          <c:val>
            <c:numRef>
              <c:f>Sheet5!$B$12:$C$12</c:f>
              <c:numCache/>
            </c:numRef>
          </c:val>
        </c:ser>
        <c:ser>
          <c:idx val="2"/>
          <c:order val="2"/>
          <c:tx>
            <c:v>Surplus or Deficit</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Sheet5!$B$10:$C$10</c:f>
              <c:strCache/>
            </c:strRef>
          </c:cat>
          <c:val>
            <c:numRef>
              <c:f>Sheet5!$B$13:$C$13</c:f>
              <c:numCache/>
            </c:numRef>
          </c:val>
        </c:ser>
        <c:axId val="65248172"/>
        <c:axId val="50362637"/>
      </c:barChart>
      <c:catAx>
        <c:axId val="65248172"/>
        <c:scaling>
          <c:orientation val="minMax"/>
        </c:scaling>
        <c:axPos val="b"/>
        <c:delete val="0"/>
        <c:numFmt formatCode="General" sourceLinked="1"/>
        <c:majorTickMark val="none"/>
        <c:minorTickMark val="none"/>
        <c:tickLblPos val="low"/>
        <c:spPr>
          <a:ln w="3175">
            <a:solidFill>
              <a:srgbClr val="000000"/>
            </a:solidFill>
          </a:ln>
        </c:spPr>
        <c:crossAx val="50362637"/>
        <c:crosses val="autoZero"/>
        <c:auto val="1"/>
        <c:lblOffset val="100"/>
        <c:tickLblSkip val="1"/>
        <c:noMultiLvlLbl val="0"/>
      </c:catAx>
      <c:valAx>
        <c:axId val="50362637"/>
        <c:scaling>
          <c:orientation val="minMax"/>
        </c:scaling>
        <c:axPos val="l"/>
        <c:delete val="0"/>
        <c:numFmt formatCode="#,##0" sourceLinked="0"/>
        <c:majorTickMark val="out"/>
        <c:minorTickMark val="none"/>
        <c:tickLblPos val="nextTo"/>
        <c:spPr>
          <a:ln w="3175">
            <a:solidFill>
              <a:srgbClr val="000000"/>
            </a:solidFill>
          </a:ln>
        </c:spPr>
        <c:crossAx val="65248172"/>
        <c:crossesAt val="1"/>
        <c:crossBetween val="between"/>
        <c:dispUnits/>
      </c:valAx>
      <c:spPr>
        <a:noFill/>
        <a:ln w="3175">
          <a:solidFill>
            <a:srgbClr val="000000"/>
          </a:solidFill>
        </a:ln>
      </c:spPr>
    </c:plotArea>
    <c:legend>
      <c:legendPos val="r"/>
      <c:layout>
        <c:manualLayout>
          <c:xMode val="edge"/>
          <c:yMode val="edge"/>
          <c:x val="0.8045"/>
          <c:y val="0.07325"/>
          <c:w val="0.1955"/>
          <c:h val="0.282"/>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5"/>
      <c:hPercent val="80"/>
      <c:rotY val="0"/>
      <c:depthPercent val="100"/>
      <c:rAngAx val="1"/>
    </c:view3D>
    <c:plotArea>
      <c:layout>
        <c:manualLayout>
          <c:xMode val="edge"/>
          <c:yMode val="edge"/>
          <c:x val="0.101"/>
          <c:y val="0.10075"/>
          <c:w val="0.7225"/>
          <c:h val="0.81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3366"/>
              </a:solidFill>
              <a:ln w="12700">
                <a:solidFill>
                  <a:srgbClr val="000000"/>
                </a:solidFill>
              </a:ln>
            </c:spPr>
          </c:dPt>
          <c:dPt>
            <c:idx val="1"/>
            <c:spPr>
              <a:solidFill>
                <a:srgbClr val="9999FF"/>
              </a:solidFill>
              <a:ln w="12700">
                <a:solidFill>
                  <a:srgbClr val="000000"/>
                </a:solidFill>
              </a:ln>
            </c:spPr>
          </c:dPt>
          <c:dPt>
            <c:idx val="2"/>
            <c:spPr>
              <a:solidFill>
                <a:srgbClr val="660066"/>
              </a:solidFill>
              <a:ln w="12700">
                <a:solidFill>
                  <a:srgbClr val="000000"/>
                </a:solidFill>
              </a:ln>
            </c:spPr>
          </c:dPt>
          <c:dPt>
            <c:idx val="3"/>
            <c:spPr>
              <a:solidFill>
                <a:srgbClr val="CCFFFF"/>
              </a:solidFill>
              <a:ln w="12700">
                <a:solidFill>
                  <a:srgbClr val="000000"/>
                </a:solidFill>
              </a:ln>
            </c:spPr>
          </c:dPt>
          <c:dPt>
            <c:idx val="4"/>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(Sheet5!$G$44,Sheet5!$G$58,Sheet5!$G$52,Sheet5!$G$43,Sheet5!$G$51)</c:f>
              <c:strCache/>
            </c:strRef>
          </c:cat>
          <c:val>
            <c:numRef>
              <c:f>(Sheet5!$B$44,Sheet5!$B$58,Sheet5!$B$52,Sheet5!$B$43,Sheet5!$B$51)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5"/>
      <c:hPercent val="80"/>
      <c:rotY val="0"/>
      <c:depthPercent val="100"/>
      <c:rAngAx val="1"/>
    </c:view3D>
    <c:plotArea>
      <c:layout>
        <c:manualLayout>
          <c:xMode val="edge"/>
          <c:yMode val="edge"/>
          <c:x val="0.20525"/>
          <c:y val="0.024"/>
          <c:w val="0.642"/>
          <c:h val="0.865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dLblPos val="inEnd"/>
            <c:showLegendKey val="0"/>
            <c:showVal val="0"/>
            <c:showBubbleSize val="0"/>
            <c:showCatName val="1"/>
            <c:showSerName val="0"/>
            <c:showLeaderLines val="1"/>
            <c:showPercent val="1"/>
          </c:dLbls>
          <c:cat>
            <c:strRef>
              <c:f>(Sheet5!$I$108,Sheet5!$G$116,Sheet5!$I$107,Sheet5!$I$114,Sheet5!$I$106,Sheet5!$I$110,Sheet5!$I$97,Sheet5!$I$109)</c:f>
              <c:strCache/>
            </c:strRef>
          </c:cat>
          <c:val>
            <c:numRef>
              <c:f>(Sheet5!$B$108,Sheet5!$H$116,Sheet5!$B$107,Sheet5!$B$114,Sheet5!$B$106,Sheet5!$B$110,Sheet5!$B$97,Sheet5!$B$109)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104775</xdr:rowOff>
    </xdr:from>
    <xdr:to>
      <xdr:col>2</xdr:col>
      <xdr:colOff>514350</xdr:colOff>
      <xdr:row>6</xdr:row>
      <xdr:rowOff>76200</xdr:rowOff>
    </xdr:to>
    <xdr:pic>
      <xdr:nvPicPr>
        <xdr:cNvPr id="1" name="cmdRunMacro"/>
        <xdr:cNvPicPr preferRelativeResize="1">
          <a:picLocks noChangeAspect="1"/>
        </xdr:cNvPicPr>
      </xdr:nvPicPr>
      <xdr:blipFill>
        <a:blip r:embed="rId1"/>
        <a:stretch>
          <a:fillRect/>
        </a:stretch>
      </xdr:blipFill>
      <xdr:spPr>
        <a:xfrm>
          <a:off x="609600" y="523875"/>
          <a:ext cx="11239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7</xdr:row>
      <xdr:rowOff>257175</xdr:rowOff>
    </xdr:from>
    <xdr:to>
      <xdr:col>4</xdr:col>
      <xdr:colOff>419100</xdr:colOff>
      <xdr:row>7</xdr:row>
      <xdr:rowOff>2943225</xdr:rowOff>
    </xdr:to>
    <xdr:graphicFrame>
      <xdr:nvGraphicFramePr>
        <xdr:cNvPr id="1" name="Chart 1"/>
        <xdr:cNvGraphicFramePr/>
      </xdr:nvGraphicFramePr>
      <xdr:xfrm>
        <a:off x="123825" y="1381125"/>
        <a:ext cx="520065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21</xdr:row>
      <xdr:rowOff>38100</xdr:rowOff>
    </xdr:from>
    <xdr:to>
      <xdr:col>4</xdr:col>
      <xdr:colOff>742950</xdr:colOff>
      <xdr:row>21</xdr:row>
      <xdr:rowOff>3429000</xdr:rowOff>
    </xdr:to>
    <xdr:graphicFrame>
      <xdr:nvGraphicFramePr>
        <xdr:cNvPr id="2" name="Chart 2"/>
        <xdr:cNvGraphicFramePr/>
      </xdr:nvGraphicFramePr>
      <xdr:xfrm>
        <a:off x="0" y="8801100"/>
        <a:ext cx="5648325" cy="3390900"/>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0</xdr:col>
      <xdr:colOff>0</xdr:colOff>
      <xdr:row>70</xdr:row>
      <xdr:rowOff>19050</xdr:rowOff>
    </xdr:from>
    <xdr:to>
      <xdr:col>4</xdr:col>
      <xdr:colOff>742950</xdr:colOff>
      <xdr:row>74</xdr:row>
      <xdr:rowOff>47625</xdr:rowOff>
    </xdr:to>
    <xdr:graphicFrame>
      <xdr:nvGraphicFramePr>
        <xdr:cNvPr id="3" name="Chart 4"/>
        <xdr:cNvGraphicFramePr/>
      </xdr:nvGraphicFramePr>
      <xdr:xfrm>
        <a:off x="0" y="25431750"/>
        <a:ext cx="5648325" cy="28384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2:L161"/>
  <sheetViews>
    <sheetView zoomScale="130" zoomScaleNormal="130" zoomScalePageLayoutView="0" workbookViewId="0" topLeftCell="A1">
      <selection activeCell="C121" sqref="A121:IV121"/>
    </sheetView>
  </sheetViews>
  <sheetFormatPr defaultColWidth="9.140625" defaultRowHeight="12.75"/>
  <cols>
    <col min="1" max="1" width="9.140625" style="15" customWidth="1"/>
    <col min="2" max="4" width="9.140625" style="4" customWidth="1"/>
    <col min="5" max="16384" width="9.140625" style="1" customWidth="1"/>
  </cols>
  <sheetData>
    <row r="2" spans="1:3" ht="9">
      <c r="A2" s="7" t="s">
        <v>197</v>
      </c>
      <c r="B2" s="21"/>
      <c r="C2" s="21"/>
    </row>
    <row r="4" ht="11.25"/>
    <row r="5" ht="11.25"/>
    <row r="6" ht="11.25"/>
    <row r="7" ht="11.25"/>
    <row r="13" ht="9.75" thickBot="1"/>
    <row r="14" spans="1:12" ht="9.75" thickTop="1">
      <c r="A14" s="109" t="s">
        <v>201</v>
      </c>
      <c r="B14" s="109"/>
      <c r="C14" s="110" t="s">
        <v>213</v>
      </c>
      <c r="D14" s="110"/>
      <c r="E14" s="110"/>
      <c r="F14" s="110"/>
      <c r="G14" s="110" t="s">
        <v>219</v>
      </c>
      <c r="H14" s="110" t="s">
        <v>206</v>
      </c>
      <c r="I14" s="110" t="s">
        <v>207</v>
      </c>
      <c r="J14" s="110" t="s">
        <v>205</v>
      </c>
      <c r="K14" s="110" t="s">
        <v>208</v>
      </c>
      <c r="L14" s="110" t="s">
        <v>209</v>
      </c>
    </row>
    <row r="15" spans="1:12" ht="9">
      <c r="A15" s="112" t="s">
        <v>198</v>
      </c>
      <c r="B15" s="113" t="s">
        <v>202</v>
      </c>
      <c r="C15" s="111" t="s">
        <v>199</v>
      </c>
      <c r="D15" s="111"/>
      <c r="E15" s="111" t="s">
        <v>203</v>
      </c>
      <c r="F15" s="111" t="s">
        <v>204</v>
      </c>
      <c r="G15" s="111"/>
      <c r="H15" s="111"/>
      <c r="I15" s="111"/>
      <c r="J15" s="111"/>
      <c r="K15" s="111"/>
      <c r="L15" s="111"/>
    </row>
    <row r="16" spans="1:12" ht="9">
      <c r="A16" s="112"/>
      <c r="B16" s="114"/>
      <c r="C16" s="2" t="s">
        <v>200</v>
      </c>
      <c r="D16" s="2" t="s">
        <v>210</v>
      </c>
      <c r="E16" s="111"/>
      <c r="F16" s="111"/>
      <c r="G16" s="111"/>
      <c r="H16" s="111"/>
      <c r="I16" s="111"/>
      <c r="J16" s="111"/>
      <c r="K16" s="111"/>
      <c r="L16" s="111"/>
    </row>
    <row r="17" spans="1:12" ht="9">
      <c r="A17" s="17"/>
      <c r="B17" s="22"/>
      <c r="C17" s="23"/>
      <c r="D17" s="23"/>
      <c r="E17" s="3"/>
      <c r="F17" s="3"/>
      <c r="G17" s="3"/>
      <c r="H17" s="3"/>
      <c r="I17" s="3"/>
      <c r="J17" s="3"/>
      <c r="K17" s="3"/>
      <c r="L17" s="3"/>
    </row>
    <row r="20" spans="1:12" ht="45">
      <c r="A20" s="2" t="s">
        <v>211</v>
      </c>
      <c r="B20" s="2" t="s">
        <v>459</v>
      </c>
      <c r="C20" s="16" t="s">
        <v>212</v>
      </c>
      <c r="D20" s="2" t="s">
        <v>213</v>
      </c>
      <c r="E20" s="2" t="s">
        <v>214</v>
      </c>
      <c r="F20" s="2" t="s">
        <v>215</v>
      </c>
      <c r="G20" s="2" t="s">
        <v>216</v>
      </c>
      <c r="H20" s="2" t="s">
        <v>217</v>
      </c>
      <c r="I20" s="2" t="s">
        <v>460</v>
      </c>
      <c r="J20" s="2" t="s">
        <v>218</v>
      </c>
      <c r="K20" s="2" t="s">
        <v>221</v>
      </c>
      <c r="L20" s="2" t="s">
        <v>222</v>
      </c>
    </row>
    <row r="21" spans="1:12" ht="9">
      <c r="A21" s="17"/>
      <c r="B21" s="17"/>
      <c r="C21" s="22"/>
      <c r="D21" s="22"/>
      <c r="E21" s="22"/>
      <c r="F21" s="6"/>
      <c r="G21" s="6"/>
      <c r="H21" s="6"/>
      <c r="I21" s="6"/>
      <c r="J21" s="6"/>
      <c r="K21" s="6"/>
      <c r="L21" s="6"/>
    </row>
    <row r="22" spans="1:10" ht="9">
      <c r="A22" s="18"/>
      <c r="B22" s="24"/>
      <c r="C22" s="24"/>
      <c r="D22" s="24"/>
      <c r="E22" s="5"/>
      <c r="F22" s="5"/>
      <c r="G22" s="5"/>
      <c r="H22" s="5"/>
      <c r="I22" s="5"/>
      <c r="J22" s="5"/>
    </row>
    <row r="23" ht="9.75" thickBot="1"/>
    <row r="24" spans="1:7" ht="19.5" customHeight="1" thickTop="1">
      <c r="A24" s="19" t="s">
        <v>223</v>
      </c>
      <c r="B24" s="19" t="s">
        <v>224</v>
      </c>
      <c r="C24" s="14" t="s">
        <v>225</v>
      </c>
      <c r="E24" s="19" t="s">
        <v>223</v>
      </c>
      <c r="F24" s="19" t="s">
        <v>224</v>
      </c>
      <c r="G24" s="14" t="s">
        <v>125</v>
      </c>
    </row>
    <row r="25" spans="1:7" ht="9">
      <c r="A25" s="20"/>
      <c r="B25" s="25"/>
      <c r="C25" s="25"/>
      <c r="E25" s="20"/>
      <c r="F25" s="25"/>
      <c r="G25" s="25"/>
    </row>
    <row r="27" ht="9.75" thickBot="1"/>
    <row r="28" spans="1:5" ht="25.5" thickTop="1">
      <c r="A28" s="19" t="s">
        <v>233</v>
      </c>
      <c r="B28" s="14" t="s">
        <v>234</v>
      </c>
      <c r="C28" s="107" t="s">
        <v>235</v>
      </c>
      <c r="D28" s="108"/>
      <c r="E28" s="14" t="s">
        <v>236</v>
      </c>
    </row>
    <row r="29" spans="1:5" ht="9">
      <c r="A29" s="20"/>
      <c r="B29" s="25"/>
      <c r="C29" s="27"/>
      <c r="D29" s="22"/>
      <c r="E29" s="25"/>
    </row>
    <row r="31" ht="9.75" thickBot="1"/>
    <row r="32" spans="1:5" ht="42" thickTop="1">
      <c r="A32" s="19" t="s">
        <v>237</v>
      </c>
      <c r="B32" s="19" t="s">
        <v>238</v>
      </c>
      <c r="C32" s="14" t="s">
        <v>239</v>
      </c>
      <c r="D32" s="14" t="s">
        <v>240</v>
      </c>
      <c r="E32" s="14" t="s">
        <v>241</v>
      </c>
    </row>
    <row r="33" spans="1:5" ht="9">
      <c r="A33" s="17"/>
      <c r="B33" s="22"/>
      <c r="C33" s="22"/>
      <c r="D33" s="22"/>
      <c r="E33" s="6"/>
    </row>
    <row r="35" ht="9.75" thickBot="1"/>
    <row r="36" spans="1:8" ht="45.75" thickTop="1">
      <c r="A36" s="61" t="s">
        <v>198</v>
      </c>
      <c r="B36" s="61" t="s">
        <v>238</v>
      </c>
      <c r="C36" s="62" t="s">
        <v>297</v>
      </c>
      <c r="D36" s="61" t="s">
        <v>298</v>
      </c>
      <c r="E36" s="61" t="s">
        <v>299</v>
      </c>
      <c r="F36" s="61" t="s">
        <v>300</v>
      </c>
      <c r="G36" s="61" t="s">
        <v>301</v>
      </c>
      <c r="H36" s="62" t="s">
        <v>297</v>
      </c>
    </row>
    <row r="37" spans="1:8" ht="9">
      <c r="A37" s="17"/>
      <c r="B37" s="22"/>
      <c r="C37" s="22"/>
      <c r="D37" s="22"/>
      <c r="E37" s="6"/>
      <c r="F37" s="6"/>
      <c r="G37" s="6"/>
      <c r="H37" s="6"/>
    </row>
    <row r="39" ht="9.75" thickBot="1"/>
    <row r="40" spans="1:6" ht="36.75" thickTop="1">
      <c r="A40" s="62" t="s">
        <v>302</v>
      </c>
      <c r="B40" s="62" t="s">
        <v>303</v>
      </c>
      <c r="C40" s="62" t="s">
        <v>304</v>
      </c>
      <c r="D40" s="62" t="s">
        <v>305</v>
      </c>
      <c r="E40" s="62" t="s">
        <v>306</v>
      </c>
      <c r="F40" s="62" t="s">
        <v>307</v>
      </c>
    </row>
    <row r="41" spans="1:6" ht="9">
      <c r="A41" s="17"/>
      <c r="B41" s="22"/>
      <c r="C41" s="22"/>
      <c r="D41" s="22"/>
      <c r="E41" s="6"/>
      <c r="F41" s="6"/>
    </row>
    <row r="50" spans="1:5" ht="9">
      <c r="A50" s="81" t="s">
        <v>28</v>
      </c>
      <c r="B50" s="81" t="s">
        <v>286</v>
      </c>
      <c r="C50" s="81" t="s">
        <v>29</v>
      </c>
      <c r="E50" s="4"/>
    </row>
    <row r="51" spans="1:5" ht="9">
      <c r="A51" s="82" t="s">
        <v>268</v>
      </c>
      <c r="B51" s="82">
        <v>1</v>
      </c>
      <c r="C51" s="89" t="s">
        <v>361</v>
      </c>
      <c r="E51" s="4"/>
    </row>
    <row r="52" spans="1:5" ht="9">
      <c r="A52" s="82" t="s">
        <v>269</v>
      </c>
      <c r="B52" s="82">
        <v>2</v>
      </c>
      <c r="C52" s="84" t="s">
        <v>279</v>
      </c>
      <c r="E52" s="4"/>
    </row>
    <row r="53" spans="1:5" ht="9">
      <c r="A53" s="82" t="s">
        <v>270</v>
      </c>
      <c r="B53" s="82">
        <v>3</v>
      </c>
      <c r="C53" s="89" t="s">
        <v>461</v>
      </c>
      <c r="E53" s="4"/>
    </row>
    <row r="54" spans="1:5" ht="9">
      <c r="A54" s="82" t="s">
        <v>271</v>
      </c>
      <c r="B54" s="82">
        <v>4</v>
      </c>
      <c r="C54" s="84" t="s">
        <v>272</v>
      </c>
      <c r="E54" s="4"/>
    </row>
    <row r="55" spans="1:5" ht="9">
      <c r="A55" s="82" t="s">
        <v>273</v>
      </c>
      <c r="B55" s="82">
        <v>1</v>
      </c>
      <c r="C55" s="89" t="s">
        <v>359</v>
      </c>
      <c r="E55" s="4"/>
    </row>
    <row r="56" spans="1:5" ht="9">
      <c r="A56" s="82" t="s">
        <v>274</v>
      </c>
      <c r="B56" s="82">
        <v>2</v>
      </c>
      <c r="C56" s="84" t="s">
        <v>279</v>
      </c>
      <c r="E56" s="4"/>
    </row>
    <row r="57" spans="1:5" ht="9">
      <c r="A57" s="82" t="s">
        <v>275</v>
      </c>
      <c r="B57" s="82">
        <v>3</v>
      </c>
      <c r="C57" s="89" t="s">
        <v>461</v>
      </c>
      <c r="E57" s="4"/>
    </row>
    <row r="58" spans="1:5" ht="9">
      <c r="A58" s="82" t="s">
        <v>276</v>
      </c>
      <c r="B58" s="82">
        <v>4</v>
      </c>
      <c r="C58" s="84" t="s">
        <v>272</v>
      </c>
      <c r="E58" s="4"/>
    </row>
    <row r="59" spans="1:5" ht="9">
      <c r="A59" s="82" t="s">
        <v>277</v>
      </c>
      <c r="B59" s="82">
        <v>1</v>
      </c>
      <c r="C59" s="89" t="s">
        <v>361</v>
      </c>
      <c r="E59" s="4"/>
    </row>
    <row r="60" spans="1:5" ht="9">
      <c r="A60" s="82" t="s">
        <v>278</v>
      </c>
      <c r="B60" s="82">
        <v>2</v>
      </c>
      <c r="C60" s="84" t="s">
        <v>279</v>
      </c>
      <c r="E60" s="4"/>
    </row>
    <row r="61" spans="1:5" ht="9">
      <c r="A61" s="82" t="s">
        <v>280</v>
      </c>
      <c r="B61" s="82">
        <v>3</v>
      </c>
      <c r="C61" s="89" t="s">
        <v>360</v>
      </c>
      <c r="E61" s="4"/>
    </row>
    <row r="62" spans="1:5" ht="9">
      <c r="A62" s="82" t="s">
        <v>281</v>
      </c>
      <c r="B62" s="82">
        <v>4</v>
      </c>
      <c r="C62" s="84" t="s">
        <v>272</v>
      </c>
      <c r="E62" s="4"/>
    </row>
    <row r="63" spans="1:5" ht="9">
      <c r="A63" s="82" t="s">
        <v>282</v>
      </c>
      <c r="B63" s="82">
        <v>1</v>
      </c>
      <c r="C63" s="89" t="s">
        <v>361</v>
      </c>
      <c r="E63" s="4"/>
    </row>
    <row r="64" spans="1:5" ht="9">
      <c r="A64" s="82" t="s">
        <v>283</v>
      </c>
      <c r="B64" s="82">
        <v>2</v>
      </c>
      <c r="C64" s="84" t="s">
        <v>279</v>
      </c>
      <c r="E64" s="4"/>
    </row>
    <row r="65" spans="1:5" ht="9">
      <c r="A65" s="82" t="s">
        <v>284</v>
      </c>
      <c r="B65" s="82">
        <v>3</v>
      </c>
      <c r="C65" s="89" t="s">
        <v>360</v>
      </c>
      <c r="E65" s="4"/>
    </row>
    <row r="66" spans="1:5" ht="9">
      <c r="A66" s="82" t="s">
        <v>285</v>
      </c>
      <c r="B66" s="82">
        <v>4</v>
      </c>
      <c r="C66" s="84" t="s">
        <v>272</v>
      </c>
      <c r="E66" s="4"/>
    </row>
    <row r="67" spans="1:5" ht="9">
      <c r="A67" s="85" t="s">
        <v>13</v>
      </c>
      <c r="B67" s="86">
        <v>5</v>
      </c>
      <c r="C67" s="85" t="s">
        <v>30</v>
      </c>
      <c r="E67" s="4"/>
    </row>
    <row r="68" spans="1:5" ht="9">
      <c r="A68" s="85" t="s">
        <v>31</v>
      </c>
      <c r="B68" s="86">
        <v>6</v>
      </c>
      <c r="C68" s="85" t="s">
        <v>14</v>
      </c>
      <c r="E68" s="4"/>
    </row>
    <row r="69" spans="1:5" ht="9">
      <c r="A69" s="85" t="s">
        <v>32</v>
      </c>
      <c r="B69" s="86">
        <v>7</v>
      </c>
      <c r="C69" s="85" t="s">
        <v>15</v>
      </c>
      <c r="E69" s="4"/>
    </row>
    <row r="70" spans="1:5" ht="9">
      <c r="A70" s="85" t="s">
        <v>33</v>
      </c>
      <c r="B70" s="86">
        <v>8</v>
      </c>
      <c r="C70" s="85" t="s">
        <v>16</v>
      </c>
      <c r="E70" s="4"/>
    </row>
    <row r="71" spans="1:5" ht="9">
      <c r="A71" s="85" t="s">
        <v>34</v>
      </c>
      <c r="B71" s="86">
        <v>9</v>
      </c>
      <c r="C71" s="85" t="s">
        <v>163</v>
      </c>
      <c r="E71" s="4"/>
    </row>
    <row r="72" spans="1:5" ht="9">
      <c r="A72" s="85" t="s">
        <v>35</v>
      </c>
      <c r="B72" s="86">
        <v>10</v>
      </c>
      <c r="C72" s="85" t="s">
        <v>164</v>
      </c>
      <c r="E72" s="4"/>
    </row>
    <row r="73" spans="1:5" ht="9">
      <c r="A73" s="85" t="s">
        <v>36</v>
      </c>
      <c r="B73" s="86">
        <v>11</v>
      </c>
      <c r="C73" s="85" t="s">
        <v>30</v>
      </c>
      <c r="E73" s="4"/>
    </row>
    <row r="74" spans="1:5" ht="9">
      <c r="A74" s="85" t="s">
        <v>37</v>
      </c>
      <c r="B74" s="86">
        <v>12</v>
      </c>
      <c r="C74" s="85" t="s">
        <v>165</v>
      </c>
      <c r="E74" s="4"/>
    </row>
    <row r="75" spans="1:5" ht="9">
      <c r="A75" s="85" t="s">
        <v>38</v>
      </c>
      <c r="B75" s="86">
        <v>13</v>
      </c>
      <c r="C75" s="85" t="s">
        <v>38</v>
      </c>
      <c r="E75" s="4"/>
    </row>
    <row r="76" spans="1:5" ht="9">
      <c r="A76" s="85" t="s">
        <v>39</v>
      </c>
      <c r="B76" s="86">
        <v>14</v>
      </c>
      <c r="C76" s="85" t="s">
        <v>166</v>
      </c>
      <c r="E76" s="4"/>
    </row>
    <row r="77" spans="1:5" ht="9">
      <c r="A77" s="85" t="s">
        <v>40</v>
      </c>
      <c r="B77" s="86">
        <v>15</v>
      </c>
      <c r="C77" s="85" t="s">
        <v>167</v>
      </c>
      <c r="E77" s="4"/>
    </row>
    <row r="78" spans="1:5" ht="9">
      <c r="A78" s="85" t="s">
        <v>41</v>
      </c>
      <c r="B78" s="86">
        <v>16</v>
      </c>
      <c r="C78" s="85" t="s">
        <v>41</v>
      </c>
      <c r="E78" s="4"/>
    </row>
    <row r="79" spans="1:5" ht="9">
      <c r="A79" s="85" t="s">
        <v>42</v>
      </c>
      <c r="B79" s="86">
        <v>17</v>
      </c>
      <c r="C79" s="85" t="s">
        <v>168</v>
      </c>
      <c r="E79" s="4"/>
    </row>
    <row r="80" spans="1:5" ht="9">
      <c r="A80" s="85" t="s">
        <v>43</v>
      </c>
      <c r="B80" s="86">
        <v>18</v>
      </c>
      <c r="C80" s="85" t="s">
        <v>43</v>
      </c>
      <c r="E80" s="4"/>
    </row>
    <row r="81" spans="1:5" ht="9">
      <c r="A81" s="85" t="s">
        <v>44</v>
      </c>
      <c r="B81" s="86">
        <v>19</v>
      </c>
      <c r="C81" s="85" t="s">
        <v>44</v>
      </c>
      <c r="E81" s="4"/>
    </row>
    <row r="82" spans="1:5" ht="9">
      <c r="A82" s="85" t="s">
        <v>45</v>
      </c>
      <c r="B82" s="86">
        <v>20</v>
      </c>
      <c r="C82" s="85" t="s">
        <v>169</v>
      </c>
      <c r="E82" s="4"/>
    </row>
    <row r="83" spans="1:5" ht="9">
      <c r="A83" s="85" t="s">
        <v>46</v>
      </c>
      <c r="B83" s="86">
        <v>21</v>
      </c>
      <c r="C83" s="85" t="s">
        <v>178</v>
      </c>
      <c r="E83" s="4"/>
    </row>
    <row r="84" spans="1:5" ht="9">
      <c r="A84" s="85" t="s">
        <v>47</v>
      </c>
      <c r="B84" s="86">
        <v>22</v>
      </c>
      <c r="C84" s="85" t="s">
        <v>177</v>
      </c>
      <c r="E84" s="4"/>
    </row>
    <row r="85" spans="1:5" ht="9">
      <c r="A85" s="85" t="s">
        <v>48</v>
      </c>
      <c r="B85" s="86">
        <v>23</v>
      </c>
      <c r="C85" s="85" t="s">
        <v>176</v>
      </c>
      <c r="E85" s="4"/>
    </row>
    <row r="86" spans="1:5" ht="9">
      <c r="A86" s="85" t="s">
        <v>49</v>
      </c>
      <c r="B86" s="86">
        <v>24</v>
      </c>
      <c r="C86" s="85" t="s">
        <v>162</v>
      </c>
      <c r="E86" s="4"/>
    </row>
    <row r="87" spans="1:5" ht="9">
      <c r="A87" s="85" t="s">
        <v>50</v>
      </c>
      <c r="B87" s="86">
        <v>25</v>
      </c>
      <c r="C87" s="85" t="s">
        <v>175</v>
      </c>
      <c r="E87" s="4"/>
    </row>
    <row r="88" spans="1:5" ht="9">
      <c r="A88" s="85" t="s">
        <v>51</v>
      </c>
      <c r="B88" s="86">
        <v>26</v>
      </c>
      <c r="C88" s="85" t="s">
        <v>161</v>
      </c>
      <c r="E88" s="4"/>
    </row>
    <row r="89" spans="1:5" ht="9">
      <c r="A89" s="85" t="s">
        <v>52</v>
      </c>
      <c r="B89" s="86">
        <v>27</v>
      </c>
      <c r="C89" s="85" t="s">
        <v>174</v>
      </c>
      <c r="E89" s="4"/>
    </row>
    <row r="90" spans="1:5" ht="9">
      <c r="A90" s="85" t="s">
        <v>53</v>
      </c>
      <c r="B90" s="86">
        <v>28</v>
      </c>
      <c r="C90" s="85" t="s">
        <v>173</v>
      </c>
      <c r="E90" s="4"/>
    </row>
    <row r="91" spans="1:5" ht="9">
      <c r="A91" s="85" t="s">
        <v>54</v>
      </c>
      <c r="B91" s="86">
        <v>29</v>
      </c>
      <c r="C91" s="85" t="s">
        <v>172</v>
      </c>
      <c r="E91" s="4"/>
    </row>
    <row r="92" spans="1:5" ht="9">
      <c r="A92" s="85" t="s">
        <v>55</v>
      </c>
      <c r="B92" s="86">
        <v>30</v>
      </c>
      <c r="C92" s="85" t="s">
        <v>145</v>
      </c>
      <c r="E92" s="4"/>
    </row>
    <row r="93" spans="1:5" ht="9">
      <c r="A93" s="85" t="s">
        <v>56</v>
      </c>
      <c r="B93" s="86">
        <v>31</v>
      </c>
      <c r="C93" s="85" t="s">
        <v>160</v>
      </c>
      <c r="E93" s="4"/>
    </row>
    <row r="94" spans="1:5" ht="9">
      <c r="A94" s="85" t="s">
        <v>57</v>
      </c>
      <c r="B94" s="86">
        <v>32</v>
      </c>
      <c r="C94" s="85" t="s">
        <v>171</v>
      </c>
      <c r="E94" s="4"/>
    </row>
    <row r="95" spans="1:5" ht="9">
      <c r="A95" s="85" t="s">
        <v>58</v>
      </c>
      <c r="B95" s="86">
        <v>33</v>
      </c>
      <c r="C95" s="85" t="s">
        <v>159</v>
      </c>
      <c r="E95" s="4"/>
    </row>
    <row r="96" spans="1:5" ht="9">
      <c r="A96" s="85" t="s">
        <v>59</v>
      </c>
      <c r="B96" s="86">
        <v>34</v>
      </c>
      <c r="C96" s="85" t="s">
        <v>158</v>
      </c>
      <c r="E96" s="4"/>
    </row>
    <row r="97" spans="1:5" ht="9">
      <c r="A97" s="85" t="s">
        <v>60</v>
      </c>
      <c r="B97" s="86">
        <v>35</v>
      </c>
      <c r="C97" s="85" t="s">
        <v>157</v>
      </c>
      <c r="E97" s="4"/>
    </row>
    <row r="98" spans="1:5" ht="9">
      <c r="A98" s="85" t="s">
        <v>61</v>
      </c>
      <c r="B98" s="86">
        <v>36</v>
      </c>
      <c r="C98" s="85" t="s">
        <v>156</v>
      </c>
      <c r="E98" s="4"/>
    </row>
    <row r="99" spans="1:5" ht="9">
      <c r="A99" s="85" t="s">
        <v>62</v>
      </c>
      <c r="B99" s="86">
        <v>37</v>
      </c>
      <c r="C99" s="85" t="s">
        <v>155</v>
      </c>
      <c r="E99" s="4"/>
    </row>
    <row r="100" spans="1:5" ht="9">
      <c r="A100" s="85" t="s">
        <v>63</v>
      </c>
      <c r="B100" s="86">
        <v>38</v>
      </c>
      <c r="C100" s="85" t="s">
        <v>154</v>
      </c>
      <c r="E100" s="4"/>
    </row>
    <row r="101" spans="1:5" ht="9">
      <c r="A101" s="85" t="s">
        <v>64</v>
      </c>
      <c r="B101" s="86">
        <v>39</v>
      </c>
      <c r="C101" s="85" t="s">
        <v>153</v>
      </c>
      <c r="E101" s="4"/>
    </row>
    <row r="102" spans="1:5" ht="9">
      <c r="A102" s="85" t="s">
        <v>65</v>
      </c>
      <c r="B102" s="86">
        <v>40</v>
      </c>
      <c r="C102" s="85" t="s">
        <v>152</v>
      </c>
      <c r="E102" s="4"/>
    </row>
    <row r="103" spans="1:5" ht="9">
      <c r="A103" s="85" t="s">
        <v>66</v>
      </c>
      <c r="B103" s="86">
        <v>41</v>
      </c>
      <c r="C103" s="85" t="s">
        <v>151</v>
      </c>
      <c r="E103" s="4"/>
    </row>
    <row r="104" spans="1:5" ht="9">
      <c r="A104" s="85" t="s">
        <v>67</v>
      </c>
      <c r="B104" s="86">
        <v>42</v>
      </c>
      <c r="C104" s="85" t="s">
        <v>150</v>
      </c>
      <c r="E104" s="4"/>
    </row>
    <row r="105" spans="1:5" ht="9">
      <c r="A105" s="85" t="s">
        <v>68</v>
      </c>
      <c r="B105" s="86">
        <v>43</v>
      </c>
      <c r="C105" s="85" t="s">
        <v>149</v>
      </c>
      <c r="E105" s="4"/>
    </row>
    <row r="106" spans="1:5" ht="9">
      <c r="A106" s="85" t="s">
        <v>69</v>
      </c>
      <c r="B106" s="86">
        <v>44</v>
      </c>
      <c r="C106" s="85" t="s">
        <v>148</v>
      </c>
      <c r="E106" s="4"/>
    </row>
    <row r="107" spans="1:5" ht="9">
      <c r="A107" s="85" t="s">
        <v>70</v>
      </c>
      <c r="B107" s="86">
        <v>45</v>
      </c>
      <c r="C107" s="85" t="s">
        <v>70</v>
      </c>
      <c r="E107" s="4"/>
    </row>
    <row r="108" spans="1:5" ht="9">
      <c r="A108" s="85" t="s">
        <v>71</v>
      </c>
      <c r="B108" s="86">
        <v>46</v>
      </c>
      <c r="C108" s="85" t="s">
        <v>147</v>
      </c>
      <c r="E108" s="4"/>
    </row>
    <row r="109" spans="1:5" ht="9">
      <c r="A109" s="85" t="s">
        <v>72</v>
      </c>
      <c r="B109" s="86">
        <v>47</v>
      </c>
      <c r="C109" s="85" t="s">
        <v>72</v>
      </c>
      <c r="E109" s="4"/>
    </row>
    <row r="110" spans="1:5" ht="9">
      <c r="A110" s="85" t="s">
        <v>73</v>
      </c>
      <c r="B110" s="86">
        <v>48</v>
      </c>
      <c r="C110" s="85" t="s">
        <v>73</v>
      </c>
      <c r="E110" s="4"/>
    </row>
    <row r="111" spans="1:5" ht="9">
      <c r="A111" s="85" t="s">
        <v>74</v>
      </c>
      <c r="B111" s="86">
        <v>49</v>
      </c>
      <c r="C111" s="85" t="s">
        <v>74</v>
      </c>
      <c r="E111" s="4"/>
    </row>
    <row r="112" spans="1:5" ht="9">
      <c r="A112" s="85" t="s">
        <v>75</v>
      </c>
      <c r="B112" s="86">
        <v>50</v>
      </c>
      <c r="C112" s="85" t="s">
        <v>75</v>
      </c>
      <c r="E112" s="4"/>
    </row>
    <row r="113" spans="1:5" ht="9">
      <c r="A113" s="85" t="s">
        <v>76</v>
      </c>
      <c r="B113" s="86">
        <v>51</v>
      </c>
      <c r="C113" s="85" t="s">
        <v>146</v>
      </c>
      <c r="E113" s="4"/>
    </row>
    <row r="114" spans="1:5" ht="9">
      <c r="A114" s="85" t="s">
        <v>77</v>
      </c>
      <c r="B114" s="86">
        <v>52</v>
      </c>
      <c r="C114" s="85" t="s">
        <v>462</v>
      </c>
      <c r="E114" s="4"/>
    </row>
    <row r="115" spans="1:5" ht="9">
      <c r="A115" s="85" t="s">
        <v>78</v>
      </c>
      <c r="B115" s="86">
        <v>53</v>
      </c>
      <c r="C115" s="85" t="s">
        <v>465</v>
      </c>
      <c r="E115" s="4"/>
    </row>
    <row r="116" spans="1:5" ht="9">
      <c r="A116" s="85" t="s">
        <v>79</v>
      </c>
      <c r="B116" s="86">
        <v>54</v>
      </c>
      <c r="C116" s="85" t="s">
        <v>145</v>
      </c>
      <c r="E116" s="4"/>
    </row>
    <row r="117" spans="1:5" ht="9">
      <c r="A117" s="85" t="s">
        <v>80</v>
      </c>
      <c r="B117" s="86">
        <v>55</v>
      </c>
      <c r="C117" s="85" t="s">
        <v>144</v>
      </c>
      <c r="E117" s="4"/>
    </row>
    <row r="118" spans="1:5" ht="9">
      <c r="A118" s="85" t="s">
        <v>81</v>
      </c>
      <c r="B118" s="86">
        <v>56</v>
      </c>
      <c r="C118" s="85" t="s">
        <v>143</v>
      </c>
      <c r="E118" s="4"/>
    </row>
    <row r="119" spans="1:5" ht="9">
      <c r="A119" s="85" t="s">
        <v>82</v>
      </c>
      <c r="B119" s="86">
        <v>57</v>
      </c>
      <c r="C119" s="85" t="s">
        <v>82</v>
      </c>
      <c r="E119" s="4"/>
    </row>
    <row r="120" spans="1:5" ht="9">
      <c r="A120" s="85" t="s">
        <v>83</v>
      </c>
      <c r="B120" s="86">
        <v>58</v>
      </c>
      <c r="C120" s="85" t="s">
        <v>83</v>
      </c>
      <c r="E120" s="4"/>
    </row>
    <row r="121" spans="1:5" ht="9">
      <c r="A121" s="85" t="s">
        <v>84</v>
      </c>
      <c r="B121" s="86">
        <v>59</v>
      </c>
      <c r="C121" s="85" t="s">
        <v>84</v>
      </c>
      <c r="E121" s="4"/>
    </row>
    <row r="122" spans="1:5" ht="9">
      <c r="A122" s="85" t="s">
        <v>85</v>
      </c>
      <c r="B122" s="86">
        <v>60</v>
      </c>
      <c r="C122" s="85" t="s">
        <v>142</v>
      </c>
      <c r="E122" s="4"/>
    </row>
    <row r="123" spans="1:5" ht="9">
      <c r="A123" s="85" t="s">
        <v>86</v>
      </c>
      <c r="B123" s="86">
        <v>61</v>
      </c>
      <c r="C123" s="85" t="s">
        <v>464</v>
      </c>
      <c r="E123" s="4"/>
    </row>
    <row r="124" spans="1:5" ht="9">
      <c r="A124" s="85" t="s">
        <v>87</v>
      </c>
      <c r="B124" s="86">
        <v>62</v>
      </c>
      <c r="C124" s="85" t="s">
        <v>463</v>
      </c>
      <c r="E124" s="4"/>
    </row>
    <row r="125" spans="1:5" ht="9">
      <c r="A125" s="85" t="s">
        <v>88</v>
      </c>
      <c r="B125" s="86">
        <v>63</v>
      </c>
      <c r="C125" s="85" t="s">
        <v>141</v>
      </c>
      <c r="E125" s="4"/>
    </row>
    <row r="126" spans="1:5" ht="9">
      <c r="A126" s="85" t="s">
        <v>89</v>
      </c>
      <c r="B126" s="86">
        <v>64</v>
      </c>
      <c r="C126" s="85" t="s">
        <v>27</v>
      </c>
      <c r="E126" s="4"/>
    </row>
    <row r="127" spans="1:5" ht="9">
      <c r="A127" s="85" t="s">
        <v>90</v>
      </c>
      <c r="B127" s="86">
        <v>65</v>
      </c>
      <c r="C127" s="85" t="s">
        <v>26</v>
      </c>
      <c r="E127" s="4"/>
    </row>
    <row r="128" spans="1:5" ht="9">
      <c r="A128" s="85" t="s">
        <v>91</v>
      </c>
      <c r="B128" s="86">
        <v>66</v>
      </c>
      <c r="C128" s="85" t="s">
        <v>25</v>
      </c>
      <c r="E128" s="4"/>
    </row>
    <row r="129" spans="1:5" ht="9">
      <c r="A129" s="85" t="s">
        <v>92</v>
      </c>
      <c r="B129" s="86">
        <v>67</v>
      </c>
      <c r="C129" s="85" t="s">
        <v>24</v>
      </c>
      <c r="E129" s="4"/>
    </row>
    <row r="130" spans="1:5" ht="9">
      <c r="A130" s="85" t="s">
        <v>93</v>
      </c>
      <c r="B130" s="86">
        <v>68</v>
      </c>
      <c r="C130" s="85" t="s">
        <v>23</v>
      </c>
      <c r="E130" s="4"/>
    </row>
    <row r="131" spans="1:5" ht="9">
      <c r="A131" s="85" t="s">
        <v>94</v>
      </c>
      <c r="B131" s="86">
        <v>69</v>
      </c>
      <c r="C131" s="85" t="s">
        <v>22</v>
      </c>
      <c r="E131" s="4"/>
    </row>
    <row r="132" spans="1:5" ht="9">
      <c r="A132" s="85" t="s">
        <v>95</v>
      </c>
      <c r="B132" s="86">
        <v>70</v>
      </c>
      <c r="C132" s="85" t="s">
        <v>21</v>
      </c>
      <c r="E132" s="4"/>
    </row>
    <row r="133" spans="1:5" ht="9">
      <c r="A133" s="85" t="s">
        <v>96</v>
      </c>
      <c r="B133" s="86">
        <v>71</v>
      </c>
      <c r="C133" s="85" t="s">
        <v>19</v>
      </c>
      <c r="E133" s="4"/>
    </row>
    <row r="134" spans="1:5" ht="9">
      <c r="A134" s="85" t="s">
        <v>97</v>
      </c>
      <c r="B134" s="86">
        <v>72</v>
      </c>
      <c r="C134" s="85" t="s">
        <v>18</v>
      </c>
      <c r="E134" s="4"/>
    </row>
    <row r="135" spans="1:5" ht="9">
      <c r="A135" s="85" t="s">
        <v>98</v>
      </c>
      <c r="B135" s="86">
        <v>73</v>
      </c>
      <c r="C135" s="85" t="s">
        <v>98</v>
      </c>
      <c r="E135" s="4"/>
    </row>
    <row r="136" spans="1:5" ht="9">
      <c r="A136" s="85" t="s">
        <v>99</v>
      </c>
      <c r="B136" s="86">
        <v>74</v>
      </c>
      <c r="C136" s="85" t="s">
        <v>99</v>
      </c>
      <c r="E136" s="4"/>
    </row>
    <row r="137" spans="1:5" ht="9">
      <c r="A137" s="85" t="s">
        <v>100</v>
      </c>
      <c r="B137" s="86">
        <v>75</v>
      </c>
      <c r="C137" s="85" t="s">
        <v>100</v>
      </c>
      <c r="E137" s="4"/>
    </row>
    <row r="138" spans="1:5" ht="9">
      <c r="A138" s="85" t="s">
        <v>101</v>
      </c>
      <c r="B138" s="86">
        <v>76</v>
      </c>
      <c r="C138" s="85" t="s">
        <v>101</v>
      </c>
      <c r="E138" s="4"/>
    </row>
    <row r="139" spans="1:5" ht="9">
      <c r="A139" s="85" t="s">
        <v>102</v>
      </c>
      <c r="B139" s="86">
        <v>77</v>
      </c>
      <c r="C139" s="85" t="s">
        <v>102</v>
      </c>
      <c r="E139" s="4"/>
    </row>
    <row r="140" spans="1:5" ht="9">
      <c r="A140" s="85" t="s">
        <v>103</v>
      </c>
      <c r="B140" s="86">
        <v>78</v>
      </c>
      <c r="C140" s="85" t="s">
        <v>103</v>
      </c>
      <c r="E140" s="4"/>
    </row>
    <row r="141" spans="1:5" ht="9">
      <c r="A141" s="85" t="s">
        <v>104</v>
      </c>
      <c r="B141" s="86">
        <v>79</v>
      </c>
      <c r="C141" s="85" t="s">
        <v>104</v>
      </c>
      <c r="E141" s="4"/>
    </row>
    <row r="142" spans="1:5" ht="9">
      <c r="A142" s="85" t="s">
        <v>105</v>
      </c>
      <c r="B142" s="86">
        <v>80</v>
      </c>
      <c r="C142" s="85" t="s">
        <v>105</v>
      </c>
      <c r="E142" s="4"/>
    </row>
    <row r="143" spans="1:5" ht="9">
      <c r="A143" s="85" t="s">
        <v>106</v>
      </c>
      <c r="B143" s="86">
        <v>81</v>
      </c>
      <c r="C143" s="85" t="s">
        <v>17</v>
      </c>
      <c r="E143" s="4"/>
    </row>
    <row r="144" spans="1:5" ht="9">
      <c r="A144" s="85" t="s">
        <v>107</v>
      </c>
      <c r="B144" s="86">
        <v>82</v>
      </c>
      <c r="C144" s="85" t="s">
        <v>20</v>
      </c>
      <c r="E144" s="4"/>
    </row>
    <row r="145" spans="1:5" ht="9">
      <c r="A145" s="85" t="s">
        <v>108</v>
      </c>
      <c r="B145" s="86">
        <v>83</v>
      </c>
      <c r="C145" s="85" t="s">
        <v>170</v>
      </c>
      <c r="E145" s="4"/>
    </row>
    <row r="146" spans="1:5" ht="9">
      <c r="A146" s="85" t="s">
        <v>109</v>
      </c>
      <c r="B146" s="86">
        <v>84</v>
      </c>
      <c r="C146" s="85" t="s">
        <v>30</v>
      </c>
      <c r="E146" s="4"/>
    </row>
    <row r="147" spans="1:5" ht="9">
      <c r="A147" s="85" t="s">
        <v>110</v>
      </c>
      <c r="B147" s="86">
        <v>85</v>
      </c>
      <c r="C147" s="85" t="s">
        <v>110</v>
      </c>
      <c r="E147" s="4"/>
    </row>
    <row r="148" spans="1:5" ht="9">
      <c r="A148" s="85" t="s">
        <v>111</v>
      </c>
      <c r="B148" s="86">
        <v>86</v>
      </c>
      <c r="C148" s="85" t="s">
        <v>111</v>
      </c>
      <c r="E148" s="4"/>
    </row>
    <row r="149" spans="1:5" ht="9">
      <c r="A149" s="85" t="s">
        <v>112</v>
      </c>
      <c r="B149" s="86">
        <v>87</v>
      </c>
      <c r="C149" s="85" t="s">
        <v>112</v>
      </c>
      <c r="E149" s="4"/>
    </row>
    <row r="150" spans="1:5" ht="9">
      <c r="A150" s="85" t="s">
        <v>113</v>
      </c>
      <c r="B150" s="86">
        <v>88</v>
      </c>
      <c r="C150" s="85" t="s">
        <v>113</v>
      </c>
      <c r="E150" s="4"/>
    </row>
    <row r="151" spans="1:5" ht="9">
      <c r="A151" s="85" t="s">
        <v>114</v>
      </c>
      <c r="B151" s="86">
        <v>89</v>
      </c>
      <c r="C151" s="85" t="s">
        <v>114</v>
      </c>
      <c r="E151" s="4"/>
    </row>
    <row r="152" spans="1:5" ht="9">
      <c r="A152" s="85" t="s">
        <v>115</v>
      </c>
      <c r="B152" s="86">
        <v>90</v>
      </c>
      <c r="C152" s="85" t="s">
        <v>115</v>
      </c>
      <c r="E152" s="4"/>
    </row>
    <row r="153" spans="1:5" ht="9">
      <c r="A153" s="85" t="s">
        <v>116</v>
      </c>
      <c r="B153" s="86">
        <v>91</v>
      </c>
      <c r="C153" s="85" t="s">
        <v>116</v>
      </c>
      <c r="E153" s="4"/>
    </row>
    <row r="154" spans="1:5" ht="9">
      <c r="A154" s="85" t="s">
        <v>117</v>
      </c>
      <c r="B154" s="86">
        <v>92</v>
      </c>
      <c r="C154" s="85" t="s">
        <v>117</v>
      </c>
      <c r="E154" s="4"/>
    </row>
    <row r="155" spans="1:5" ht="9">
      <c r="A155" s="85" t="s">
        <v>118</v>
      </c>
      <c r="B155" s="86">
        <v>93</v>
      </c>
      <c r="C155" s="85" t="s">
        <v>118</v>
      </c>
      <c r="E155" s="4"/>
    </row>
    <row r="156" spans="1:5" ht="9">
      <c r="A156" s="85" t="s">
        <v>119</v>
      </c>
      <c r="B156" s="86">
        <v>94</v>
      </c>
      <c r="C156" s="85" t="s">
        <v>119</v>
      </c>
      <c r="E156" s="4"/>
    </row>
    <row r="157" spans="1:5" ht="9">
      <c r="A157" s="85" t="s">
        <v>120</v>
      </c>
      <c r="B157" s="86">
        <v>95</v>
      </c>
      <c r="C157" s="85" t="s">
        <v>120</v>
      </c>
      <c r="E157" s="4"/>
    </row>
    <row r="158" spans="1:5" ht="9">
      <c r="A158" s="85" t="s">
        <v>121</v>
      </c>
      <c r="B158" s="86">
        <v>96</v>
      </c>
      <c r="C158" s="85" t="s">
        <v>121</v>
      </c>
      <c r="E158" s="4"/>
    </row>
    <row r="159" spans="1:5" ht="9">
      <c r="A159" s="85" t="s">
        <v>122</v>
      </c>
      <c r="B159" s="86">
        <v>97</v>
      </c>
      <c r="C159" s="85" t="s">
        <v>122</v>
      </c>
      <c r="E159" s="4"/>
    </row>
    <row r="160" spans="1:5" ht="9">
      <c r="A160" s="85" t="s">
        <v>123</v>
      </c>
      <c r="B160" s="86">
        <v>98</v>
      </c>
      <c r="C160" s="85" t="s">
        <v>123</v>
      </c>
      <c r="E160" s="4"/>
    </row>
    <row r="161" spans="1:3" ht="9">
      <c r="A161" s="87" t="s">
        <v>124</v>
      </c>
      <c r="B161" s="87">
        <v>99</v>
      </c>
      <c r="C161" s="87" t="s">
        <v>124</v>
      </c>
    </row>
  </sheetData>
  <sheetProtection/>
  <mergeCells count="14">
    <mergeCell ref="K14:K16"/>
    <mergeCell ref="L14:L16"/>
    <mergeCell ref="H14:H16"/>
    <mergeCell ref="A15:A16"/>
    <mergeCell ref="B15:B16"/>
    <mergeCell ref="C15:D15"/>
    <mergeCell ref="E15:E16"/>
    <mergeCell ref="F15:F16"/>
    <mergeCell ref="C28:D28"/>
    <mergeCell ref="A14:B14"/>
    <mergeCell ref="C14:F14"/>
    <mergeCell ref="G14:G16"/>
    <mergeCell ref="I14:I16"/>
    <mergeCell ref="J14:J16"/>
  </mergeCells>
  <printOptions/>
  <pageMargins left="0" right="0" top="0.5" bottom="0.5"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IV16384"/>
    </sheetView>
  </sheetViews>
  <sheetFormatPr defaultColWidth="9.140625" defaultRowHeight="12.75"/>
  <cols>
    <col min="1" max="1" width="9.140625" style="91" customWidth="1"/>
    <col min="2" max="2" width="9.140625" style="92" customWidth="1"/>
    <col min="3" max="6" width="9.140625" style="93" customWidth="1"/>
    <col min="7" max="12" width="9.140625" style="92" customWidth="1"/>
    <col min="13" max="16384" width="9.140625" style="94" customWidth="1"/>
  </cols>
  <sheetData/>
  <sheetProtection/>
  <printOptions/>
  <pageMargins left="0.5" right="0.5" top="0.5" bottom="0.8"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IV16384"/>
    </sheetView>
  </sheetViews>
  <sheetFormatPr defaultColWidth="9.140625" defaultRowHeight="12.75"/>
  <cols>
    <col min="1" max="4" width="9.140625" style="8" customWidth="1"/>
    <col min="5" max="7" width="9.140625" style="9" customWidth="1"/>
    <col min="8" max="11" width="9.140625" style="8" customWidth="1"/>
    <col min="12" max="12" width="9.140625" style="9" customWidth="1"/>
    <col min="13" max="16384" width="9.140625" style="5" customWidth="1"/>
  </cols>
  <sheetData/>
  <sheetProtection/>
  <printOptions/>
  <pageMargins left="0.25" right="0.25" top="0.75" bottom="0.7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5"/>
  <dimension ref="A1:K119"/>
  <sheetViews>
    <sheetView zoomScalePageLayoutView="0" workbookViewId="0" topLeftCell="A1">
      <selection activeCell="A18" sqref="A18"/>
    </sheetView>
  </sheetViews>
  <sheetFormatPr defaultColWidth="9.140625" defaultRowHeight="12.75"/>
  <cols>
    <col min="1" max="1" width="39.28125" style="29" customWidth="1"/>
    <col min="2" max="4" width="11.421875" style="28" customWidth="1"/>
    <col min="5" max="5" width="11.421875" style="29" customWidth="1"/>
    <col min="6" max="16384" width="9.140625" style="30" customWidth="1"/>
  </cols>
  <sheetData>
    <row r="1" ht="16.5">
      <c r="A1" s="58" t="s">
        <v>226</v>
      </c>
    </row>
    <row r="2" ht="11.25"/>
    <row r="3" spans="1:5" ht="11.25">
      <c r="A3" s="117" t="s">
        <v>126</v>
      </c>
      <c r="B3" s="117"/>
      <c r="C3" s="117"/>
      <c r="D3" s="117"/>
      <c r="E3" s="117"/>
    </row>
    <row r="4" ht="11.25"/>
    <row r="5" ht="15.75">
      <c r="A5" s="26" t="s">
        <v>127</v>
      </c>
    </row>
    <row r="6" ht="11.25">
      <c r="A6" s="29" t="s">
        <v>128</v>
      </c>
    </row>
    <row r="7" ht="11.25"/>
    <row r="8" ht="277.5" customHeight="1"/>
    <row r="9" ht="12" thickBot="1"/>
    <row r="10" spans="1:4" ht="22.5" customHeight="1">
      <c r="A10" s="31"/>
      <c r="B10" s="59" t="s">
        <v>129</v>
      </c>
      <c r="C10" s="59" t="s">
        <v>130</v>
      </c>
      <c r="D10" s="77" t="s">
        <v>131</v>
      </c>
    </row>
    <row r="11" spans="1:4" ht="22.5" customHeight="1">
      <c r="A11" s="32" t="s">
        <v>242</v>
      </c>
      <c r="B11" s="33">
        <v>2406.6753</v>
      </c>
      <c r="C11" s="33">
        <v>2153.3495</v>
      </c>
      <c r="D11" s="34">
        <f>ABS((B11-C11)/C11*100)</f>
        <v>11.764267714089147</v>
      </c>
    </row>
    <row r="12" spans="1:4" ht="22.5" customHeight="1">
      <c r="A12" s="32" t="s">
        <v>243</v>
      </c>
      <c r="B12" s="33">
        <v>2654.8775</v>
      </c>
      <c r="C12" s="33">
        <v>2471.6472</v>
      </c>
      <c r="D12" s="34">
        <f>ABS((B12-C12)/C12*100)</f>
        <v>7.413286977202903</v>
      </c>
    </row>
    <row r="13" spans="1:4" ht="22.5" customHeight="1" thickBot="1">
      <c r="A13" s="35" t="s">
        <v>244</v>
      </c>
      <c r="B13" s="36">
        <v>-248.2022</v>
      </c>
      <c r="C13" s="36">
        <v>-318.2977</v>
      </c>
      <c r="D13" s="37">
        <f>ABS((B13-C13)/C13*100)</f>
        <v>22.021993875544815</v>
      </c>
    </row>
    <row r="14" ht="11.25"/>
    <row r="15" ht="11.25">
      <c r="A15" s="29" t="s">
        <v>133</v>
      </c>
    </row>
    <row r="16" ht="11.25"/>
    <row r="17" ht="138.75" customHeight="1"/>
    <row r="18" ht="15.75">
      <c r="A18" s="26" t="s">
        <v>132</v>
      </c>
    </row>
    <row r="19" ht="11.25"/>
    <row r="20" spans="1:5" ht="11.25">
      <c r="A20" s="117" t="str">
        <f>CONCATENATE("Total receipts increased by ",DOLLAR(B11-C11,1)," billion, totaling ",DOLLAR(B11,1)," billion in ",B10,".  The graph below shows receipts by source.")</f>
        <v>Total receipts increased by $253.3 billion, totaling $2,406.7 billion in Fiscal 2006.  The graph below shows receipts by source.</v>
      </c>
      <c r="B20" s="117"/>
      <c r="C20" s="117"/>
      <c r="D20" s="117"/>
      <c r="E20" s="117"/>
    </row>
    <row r="21" ht="11.25"/>
    <row r="22" ht="277.5" customHeight="1"/>
    <row r="23" ht="11.25"/>
    <row r="24" spans="1:5" ht="11.25">
      <c r="A24" s="119" t="str">
        <f>CONCATENATE("The text below describes major changes in the amount of receipts by source category.  The table that follows shows the amount of receipts for ",B10," and ",RIGHT(C10,4)," by source category.  It also includes the amount and percentage change from ",C10,".")</f>
        <v>The text below describes major changes in the amount of receipts by source category.  The table that follows shows the amount of receipts for Fiscal 2006 and 2005 by source category.  It also includes the amount and percentage change from Fiscal 2005.</v>
      </c>
      <c r="B24" s="119"/>
      <c r="C24" s="119"/>
      <c r="D24" s="119"/>
      <c r="E24" s="119"/>
    </row>
    <row r="25" spans="1:4" ht="11.25">
      <c r="A25" s="38"/>
      <c r="B25" s="39"/>
      <c r="C25" s="39"/>
      <c r="D25" s="39"/>
    </row>
    <row r="26" spans="1:5" ht="11.25">
      <c r="A26" s="115" t="str">
        <f>CONCATENATE("•     ",MID(TRIM(A43),1,LEN(TRIM(A43))-1)," were ",DOLLAR(B43/1000,1)," billion in ",B$10,".","  This was an ",IF(B43&gt;C43,"increase of ","decrease of "),DOLLAR(D43/1000,1)," billion, or ",FIXED(E43,1)," percent.")</f>
        <v>•     Individual income taxes were $1,043.9 billion in Fiscal 2006.  This was an increase of $116.7 billion, or 12.6 percent.</v>
      </c>
      <c r="B26" s="115"/>
      <c r="C26" s="115"/>
      <c r="D26" s="115"/>
      <c r="E26" s="115"/>
    </row>
    <row r="27" spans="1:5" ht="11.25">
      <c r="A27" s="115" t="str">
        <f>CONCATENATE("•     ",MID(TRIM(A44),1,LEN(TRIM(A44))-1)," were ",DOLLAR(B44/1000,1)," billion in ",B$10,".","  This was an ",IF(B44&gt;C44,"increase of ","decrease of "),DOLLAR(D44/1000,1)," billion, or ",FIXED(E44,1)," percent.")</f>
        <v>•     Corporation income taxes were $353.9 billion in Fiscal 2006.  This was an increase of $75.6 billion, or 27.2 percent.</v>
      </c>
      <c r="B27" s="115"/>
      <c r="C27" s="115"/>
      <c r="D27" s="115"/>
      <c r="E27" s="115"/>
    </row>
    <row r="28" spans="1:5" ht="11.25">
      <c r="A28" s="115" t="str">
        <f>CONCATENATE("•     ",MID(TRIM(A51),1,LEN(TRIM(A51))-1)," were ",DOLLAR(B51/1000,1)," billion in ",B$10,".","  This was an ",IF(B51&gt;C51,"increase of ","decrease of "),DOLLAR(D51/1000,1)," billion, or ",FIXED(E51,1)," percent.")</f>
        <v>•     Social insurance and retirement receipts were $837.8 billion in Fiscal 2006.  This was an increase of $43.7 billion, or 5.5 percent.</v>
      </c>
      <c r="B28" s="115"/>
      <c r="C28" s="115"/>
      <c r="D28" s="115"/>
      <c r="E28" s="115"/>
    </row>
    <row r="29" spans="1:5" ht="11.25">
      <c r="A29" s="115" t="str">
        <f>CONCATENATE("     ─     ",MID(TRIM(A48),1,LEN(TRIM(A48))-1)," totaled ",DOLLAR(B48/1000,1)," billion, a change of ",DOLLAR(D48/1000,1)," billion, or ",FIXED(E48,1)," percent from the prior year.")</f>
        <v>     ─     Employment and general retirement totaled $790.0 billion, a change of $42.4 billion, or 5.7 percent from the prior year.</v>
      </c>
      <c r="B29" s="115"/>
      <c r="C29" s="115"/>
      <c r="D29" s="115"/>
      <c r="E29" s="115"/>
    </row>
    <row r="30" spans="1:5" ht="11.25">
      <c r="A30" s="115" t="str">
        <f>CONCATENATE("     ─     ",MID(TRIM(A49),1,LEN(TRIM(A49))-1)," receipts were ",DOLLAR(B49/1000,1)," billion in ",B$10,".","  Receipts ",IF(B49&gt;C49,"increased","decrease")," by ",DOLLAR(D49/1000,1)," billion from ",C$10,", which amounts to ",FIXED(E49,1)," percent.")</f>
        <v>     ─     Unemployment insurance receipts were $43.4 billion in Fiscal 2006.  Receipts increased by $1.4 billion from Fiscal 2005, which amounts to 3.4 percent.</v>
      </c>
      <c r="B30" s="115"/>
      <c r="C30" s="115"/>
      <c r="D30" s="115"/>
      <c r="E30" s="115"/>
    </row>
    <row r="31" spans="1:5" ht="11.25">
      <c r="A31" s="115" t="str">
        <f>CONCATENATE("     ─     ",MID(TRIM(A50),1,LEN(TRIM(A50))-1)," contributions totaled ",DOLLAR(B50/1000,1)," billion in ",B$10,", ",IF(B50&gt;C50,"an increase of ","a decrease of "),ABS(FIXED(E50,1))," percent from ",C$10,".")</f>
        <v>     ─     Other retirement contributions totaled $4.4 billion in Fiscal 2006, a decrease of 2.3 percent from Fiscal 2005.</v>
      </c>
      <c r="B31" s="115"/>
      <c r="C31" s="115"/>
      <c r="D31" s="115"/>
      <c r="E31" s="115"/>
    </row>
    <row r="32" spans="1:5" ht="11.25">
      <c r="A32" s="115" t="str">
        <f>CONCATENATE("•     ",MID(TRIM(A52),1,LEN(TRIM(A52))-1)," were ",DOLLAR(B52/1000,1)," billion in ",B$10,".","  This was an ",IF(B52&gt;C52,"increase of ","decrease of "),DOLLAR(D52/1000,1)," billion, or ",FIXED(E52,1)," percent.")</f>
        <v>•     Excise taxes were $74.0 billion in Fiscal 2006.  This was an increase of $0.9 billion, or 1.2 percent.</v>
      </c>
      <c r="B32" s="115"/>
      <c r="C32" s="115"/>
      <c r="D32" s="115"/>
      <c r="E32" s="115"/>
    </row>
    <row r="33" spans="1:5" ht="11.25">
      <c r="A33" s="115" t="str">
        <f>CONCATENATE("•     ",LEFT(A54,5)," receipts, including ",MID(TRIM(A55),1,LEN(TRIM(A55))-1),", ",MID(TRIM(A56),1,LEN(TRIM(A56))-1)," and ",MID(TRIM(A57),1,LEN(TRIM(A57))-1),IF(B58&gt;C58," increased from "," decreased from "),DOLLAR(C58/1000,1)," billion in ",C$10," to ",DOLLAR(B58/1000,1)," billion in ",B$10,".  The major components are shown below.")</f>
        <v>•     Other receipts, including Estate and gift taxes, Customs duties and Miscellaneous receipts increased from $80.6 billion in Fiscal 2005 to $97.1 billion in Fiscal 2006.  The major components are shown below.</v>
      </c>
      <c r="B33" s="115"/>
      <c r="C33" s="115"/>
      <c r="D33" s="115"/>
      <c r="E33" s="115"/>
    </row>
    <row r="34" spans="1:5" ht="11.25">
      <c r="A34" s="115" t="str">
        <f>CONCATENATE("     ─     ",MID(TRIM(A55),1,LEN(TRIM(A55))-1)," were ",DOLLAR(B55/1000,1)," billion, a ",DOLLAR(D55/1000,1)," billion ",IF(B55&gt;C55,"increase from ","decrease from "),C$10," to ",B$10,".")</f>
        <v>     ─     Estate and gift taxes were $27.9 billion, a $3.1 billion increase from Fiscal 2005 to Fiscal 2006.</v>
      </c>
      <c r="B34" s="115"/>
      <c r="C34" s="115"/>
      <c r="D34" s="115"/>
      <c r="E34" s="115"/>
    </row>
    <row r="35" spans="1:5" ht="11.25">
      <c r="A35" s="115" t="str">
        <f>CONCATENATE("     ─     ",MID(TRIM(A56),1,LEN(TRIM(A56))-1)," were ",DOLLAR(B56/1000,1)," billion, a ",DOLLAR(D56/1000,1)," billion ",IF(B56&gt;C56,"increase from ","decrease from "),C$10," to ",B$10,".")</f>
        <v>     ─     Customs duties were $24.8 billion, a $1.4 billion increase from Fiscal 2005 to Fiscal 2006.</v>
      </c>
      <c r="B35" s="115"/>
      <c r="C35" s="115"/>
      <c r="D35" s="115"/>
      <c r="E35" s="115"/>
    </row>
    <row r="36" spans="1:5" ht="11.25">
      <c r="A36" s="115" t="str">
        <f>CONCATENATE("     ─     ",MID(TRIM(A57),1,LEN(TRIM(A57))-1)," were ",DOLLAR(B57/1000,1)," billion, a ",DOLLAR(D57/1000,1)," billion ",IF(B57&gt;C57,"increase from ","decrease from "),C$10," to ",B$10,".")</f>
        <v>     ─     Miscellaneous receipts were $44.4 billion, a $11.9 billion increase from Fiscal 2005 to Fiscal 2006.</v>
      </c>
      <c r="B36" s="115"/>
      <c r="C36" s="115"/>
      <c r="D36" s="115"/>
      <c r="E36" s="115"/>
    </row>
    <row r="37" ht="156" customHeight="1"/>
    <row r="38" ht="15.75">
      <c r="A38" s="60" t="s">
        <v>134</v>
      </c>
    </row>
    <row r="39" ht="11.25">
      <c r="A39" s="40"/>
    </row>
    <row r="40" spans="1:5" ht="21.75" customHeight="1">
      <c r="A40" s="41" t="s">
        <v>135</v>
      </c>
      <c r="B40" s="42"/>
      <c r="C40" s="42"/>
      <c r="D40" s="42"/>
      <c r="E40" s="43"/>
    </row>
    <row r="41" spans="1:5" ht="21.75" customHeight="1">
      <c r="A41" s="40"/>
      <c r="B41" s="44" t="str">
        <f>B10</f>
        <v>Fiscal 2006</v>
      </c>
      <c r="C41" s="44" t="str">
        <f>C10</f>
        <v>Fiscal 2005</v>
      </c>
      <c r="D41" s="44" t="str">
        <f>CONCATENATE("Amount Change from ",RIGHT(C10,4))</f>
        <v>Amount Change from 2005</v>
      </c>
      <c r="E41" s="44" t="s">
        <v>131</v>
      </c>
    </row>
    <row r="42" ht="21.75" customHeight="1">
      <c r="A42" s="40" t="s">
        <v>136</v>
      </c>
    </row>
    <row r="43" spans="1:7" ht="21.75" customHeight="1">
      <c r="A43" s="40" t="s">
        <v>265</v>
      </c>
      <c r="B43" s="63">
        <v>1043907.76168137</v>
      </c>
      <c r="C43" s="63">
        <v>927222.07618009</v>
      </c>
      <c r="D43" s="63">
        <v>116685.6855012</v>
      </c>
      <c r="E43" s="45">
        <f>D43/C43*100</f>
        <v>12.584437806087859</v>
      </c>
      <c r="G43" s="30" t="str">
        <f>MID(TRIM(A43),1,LEN(TRIM(A43))-1)</f>
        <v>Individual income taxes</v>
      </c>
    </row>
    <row r="44" spans="1:7" ht="21.75" customHeight="1">
      <c r="A44" s="40" t="s">
        <v>266</v>
      </c>
      <c r="B44" s="63">
        <v>353915.0416628</v>
      </c>
      <c r="C44" s="63">
        <v>278281.17584071</v>
      </c>
      <c r="D44" s="63">
        <v>75633.865822</v>
      </c>
      <c r="E44" s="45">
        <f>D44/C44*100</f>
        <v>27.178937128429176</v>
      </c>
      <c r="G44" s="30" t="str">
        <f>MID(TRIM(A44),1,LEN(TRIM(A44))-1)</f>
        <v>Corporation income taxes</v>
      </c>
    </row>
    <row r="45" spans="1:5" ht="21.75" customHeight="1">
      <c r="A45" s="40" t="s">
        <v>267</v>
      </c>
      <c r="B45" s="63">
        <f>SUM(B43:B44)</f>
        <v>1397822.80334417</v>
      </c>
      <c r="C45" s="63">
        <f>SUM(C43:C44)</f>
        <v>1205503.2520208</v>
      </c>
      <c r="D45" s="63">
        <f>SUM(D43:D44)</f>
        <v>192319.5513232</v>
      </c>
      <c r="E45" s="45">
        <f>D45/C45*100</f>
        <v>15.953465990308391</v>
      </c>
    </row>
    <row r="46" spans="1:5" ht="21.75" customHeight="1">
      <c r="A46" s="40"/>
      <c r="B46" s="63"/>
      <c r="C46" s="63"/>
      <c r="D46" s="63"/>
      <c r="E46" s="45"/>
    </row>
    <row r="47" spans="1:5" ht="21.75" customHeight="1">
      <c r="A47" s="40" t="s">
        <v>140</v>
      </c>
      <c r="B47" s="63"/>
      <c r="C47" s="63"/>
      <c r="D47" s="63"/>
      <c r="E47" s="45"/>
    </row>
    <row r="48" spans="1:5" ht="21.75" customHeight="1">
      <c r="A48" s="40" t="s">
        <v>287</v>
      </c>
      <c r="B48" s="63">
        <v>790041.54251497</v>
      </c>
      <c r="C48" s="63">
        <v>747662.59202051</v>
      </c>
      <c r="D48" s="63">
        <v>42378.9504944</v>
      </c>
      <c r="E48" s="45">
        <f>D48/C48*100</f>
        <v>5.668191901894358</v>
      </c>
    </row>
    <row r="49" spans="1:5" ht="21.75" customHeight="1">
      <c r="A49" s="40" t="s">
        <v>288</v>
      </c>
      <c r="B49" s="63">
        <v>43419.94820702</v>
      </c>
      <c r="C49" s="63">
        <v>42001.2810354</v>
      </c>
      <c r="D49" s="63">
        <v>1418.6671716</v>
      </c>
      <c r="E49" s="45">
        <f>D49/C49*100</f>
        <v>3.3776759580363818</v>
      </c>
    </row>
    <row r="50" spans="1:5" ht="21.75" customHeight="1">
      <c r="A50" s="40" t="s">
        <v>289</v>
      </c>
      <c r="B50" s="63">
        <v>4358.35271457</v>
      </c>
      <c r="C50" s="63">
        <v>4459.51952035</v>
      </c>
      <c r="D50" s="63">
        <v>-101.1668057</v>
      </c>
      <c r="E50" s="45">
        <f>D50/C50*100</f>
        <v>-2.2685584229051665</v>
      </c>
    </row>
    <row r="51" spans="1:7" ht="21.75" customHeight="1">
      <c r="A51" s="40" t="s">
        <v>290</v>
      </c>
      <c r="B51" s="63">
        <f>SUM(B48:B50)</f>
        <v>837819.8434365599</v>
      </c>
      <c r="C51" s="63">
        <f>SUM(C48:C50)</f>
        <v>794123.39257626</v>
      </c>
      <c r="D51" s="63">
        <f>SUM(D48:D50)</f>
        <v>43696.4508603</v>
      </c>
      <c r="E51" s="45">
        <f>D51/C51*100</f>
        <v>5.5024762233161155</v>
      </c>
      <c r="G51" s="30" t="str">
        <f>MID(TRIM(A51),1,LEN(TRIM(A51))-1)</f>
        <v>Social insurance and retirement receipts</v>
      </c>
    </row>
    <row r="52" spans="1:7" ht="21.75" customHeight="1">
      <c r="A52" s="40" t="s">
        <v>291</v>
      </c>
      <c r="B52" s="63">
        <v>73961.59259175</v>
      </c>
      <c r="C52" s="63">
        <v>73092.82306641</v>
      </c>
      <c r="D52" s="63">
        <v>868.7695253</v>
      </c>
      <c r="E52" s="45">
        <f>D52/C52*100</f>
        <v>1.1885838976429486</v>
      </c>
      <c r="G52" s="30" t="str">
        <f>MID(TRIM(A52),1,LEN(TRIM(A52))-1)</f>
        <v>Excise taxes</v>
      </c>
    </row>
    <row r="53" spans="1:5" ht="21.75" customHeight="1">
      <c r="A53" s="40"/>
      <c r="B53" s="63"/>
      <c r="C53" s="63"/>
      <c r="D53" s="63"/>
      <c r="E53" s="45"/>
    </row>
    <row r="54" spans="1:5" ht="21.75" customHeight="1">
      <c r="A54" s="40" t="s">
        <v>137</v>
      </c>
      <c r="B54" s="63"/>
      <c r="C54" s="63"/>
      <c r="D54" s="63"/>
      <c r="E54" s="45"/>
    </row>
    <row r="55" spans="1:5" ht="21.75" customHeight="1">
      <c r="A55" s="40" t="s">
        <v>292</v>
      </c>
      <c r="B55" s="63">
        <v>27876.88863365</v>
      </c>
      <c r="C55" s="63">
        <v>24764.44637763</v>
      </c>
      <c r="D55" s="63">
        <v>3112.442256</v>
      </c>
      <c r="E55" s="45">
        <f>D55/C55*100</f>
        <v>12.568188315372572</v>
      </c>
    </row>
    <row r="56" spans="1:5" ht="21.75" customHeight="1">
      <c r="A56" s="40" t="s">
        <v>293</v>
      </c>
      <c r="B56" s="63">
        <v>24809.78318016</v>
      </c>
      <c r="C56" s="63">
        <v>23378.48548447</v>
      </c>
      <c r="D56" s="63">
        <v>1431.2976956</v>
      </c>
      <c r="E56" s="45">
        <f>D56/C56*100</f>
        <v>6.122285793708883</v>
      </c>
    </row>
    <row r="57" spans="1:5" ht="21.75" customHeight="1">
      <c r="A57" s="40" t="s">
        <v>294</v>
      </c>
      <c r="B57" s="63">
        <v>44384.41207439</v>
      </c>
      <c r="C57" s="63">
        <v>32487.13826151</v>
      </c>
      <c r="D57" s="63">
        <v>11897.2738128</v>
      </c>
      <c r="E57" s="45">
        <f>D57/C57*100</f>
        <v>36.62148914758556</v>
      </c>
    </row>
    <row r="58" spans="1:7" ht="21.75" customHeight="1">
      <c r="A58" s="40" t="s">
        <v>295</v>
      </c>
      <c r="B58" s="63">
        <f>SUM(B55:B57)</f>
        <v>97071.0838882</v>
      </c>
      <c r="C58" s="63">
        <f>SUM(C55:C57)</f>
        <v>80630.07012361</v>
      </c>
      <c r="D58" s="63">
        <f>SUM(D55:D57)</f>
        <v>16441.0137644</v>
      </c>
      <c r="E58" s="45">
        <f>D58/C58*100</f>
        <v>20.39067278398132</v>
      </c>
      <c r="G58" s="30" t="str">
        <f>MID(TRIM(A58),1,LEN(TRIM(A58))-1)</f>
        <v>Total other</v>
      </c>
    </row>
    <row r="59" spans="1:5" ht="21.75" customHeight="1" thickBot="1">
      <c r="A59" s="40" t="s">
        <v>296</v>
      </c>
      <c r="B59" s="64">
        <f>B45+B51+B52+B58</f>
        <v>2406675.3232606803</v>
      </c>
      <c r="C59" s="64">
        <f>C45+C51+C52+C58</f>
        <v>2153349.53778708</v>
      </c>
      <c r="D59" s="64">
        <f>D45+D51+D52+D58</f>
        <v>253325.7854732</v>
      </c>
      <c r="E59" s="46">
        <f>D59/C59*100</f>
        <v>11.764266833035098</v>
      </c>
    </row>
    <row r="60" spans="1:5" ht="21.75" customHeight="1" thickTop="1">
      <c r="A60" s="41"/>
      <c r="B60" s="42"/>
      <c r="C60" s="42"/>
      <c r="D60" s="42"/>
      <c r="E60" s="43"/>
    </row>
    <row r="61" ht="21.75" customHeight="1">
      <c r="A61" s="40"/>
    </row>
    <row r="62" ht="21.75" customHeight="1">
      <c r="A62" s="40" t="s">
        <v>138</v>
      </c>
    </row>
    <row r="63" ht="21.75" customHeight="1">
      <c r="A63" s="40" t="s">
        <v>139</v>
      </c>
    </row>
    <row r="64" ht="11.25"/>
    <row r="65" ht="99" customHeight="1"/>
    <row r="66" spans="1:11" ht="15.75">
      <c r="A66" s="26" t="s">
        <v>228</v>
      </c>
      <c r="B66" s="47"/>
      <c r="C66" s="47"/>
      <c r="J66" s="48"/>
      <c r="K66" s="48"/>
    </row>
    <row r="67" spans="10:11" ht="11.25">
      <c r="J67" s="48"/>
      <c r="K67" s="48"/>
    </row>
    <row r="68" spans="1:11" ht="11.25">
      <c r="A68" s="117" t="str">
        <f>CONCATENATE("Outlays occur when the Government pays its obligations whether with cash, check or electronic funds transfer.  Total outlays were ",DOLLAR(B116/1000,1)," billion in ",B$10,", ",IF(B116&gt;C116,"an increase of ","a decrease of "),DOLLAR(D116/1000,1)," billion or ",FIXED(E116,1)," percent ",IF(B116&gt;C116,"over ","under "),"the amount from ",C$10,".  The text below shows how outlays were divided in ",B$10,".  These seven largest categories of outlays are detailed below and correspond ","directly to the Government's functional classification system.")</f>
        <v>Outlays occur when the Government pays its obligations whether with cash, check or electronic funds transfer.  Total outlays were $2,654.9 billion in Fiscal 2006, an increase of $183.2 billion or 7.4 percent over the amount from Fiscal 2005.  The text below shows how outlays were divided in Fiscal 2006.  These seven largest categories of outlays are detailed below and correspond directly to the Government's functional classification system.</v>
      </c>
      <c r="B68" s="117"/>
      <c r="C68" s="117"/>
      <c r="D68" s="117"/>
      <c r="E68" s="117"/>
      <c r="F68" s="49"/>
      <c r="J68" s="48"/>
      <c r="K68" s="48"/>
    </row>
    <row r="69" spans="2:11" ht="11.25">
      <c r="B69" s="29"/>
      <c r="C69" s="29"/>
      <c r="D69" s="29"/>
      <c r="F69" s="49"/>
      <c r="J69" s="48"/>
      <c r="K69" s="48"/>
    </row>
    <row r="70" spans="1:11" ht="11.25">
      <c r="A70" s="117" t="s">
        <v>229</v>
      </c>
      <c r="B70" s="117"/>
      <c r="C70" s="117"/>
      <c r="D70" s="117"/>
      <c r="E70" s="117"/>
      <c r="J70" s="48"/>
      <c r="K70" s="48"/>
    </row>
    <row r="71" spans="10:11" ht="11.25">
      <c r="J71" s="48"/>
      <c r="K71" s="48"/>
    </row>
    <row r="72" spans="10:11" ht="187.5" customHeight="1">
      <c r="J72" s="48"/>
      <c r="K72" s="48"/>
    </row>
    <row r="73" spans="10:11" ht="11.25">
      <c r="J73" s="48"/>
      <c r="K73" s="48"/>
    </row>
    <row r="74" spans="10:11" ht="11.25">
      <c r="J74" s="48"/>
      <c r="K74" s="48"/>
    </row>
    <row r="75" spans="10:11" ht="11.25">
      <c r="J75" s="48"/>
      <c r="K75" s="48"/>
    </row>
    <row r="76" spans="1:11" ht="11.25">
      <c r="A76" s="117" t="str">
        <f>CONCATENATE("The table that follows shows ",B$10," and ",RIGHT(C$10,4)," outlays for each functional classification.  It also shows the amount and percentage change in outlay levels between these 2 fiscal years.  Changes in outlays for the largest functional classifications are discussed briefly below.")</f>
        <v>The table that follows shows Fiscal 2006 and 2005 outlays for each functional classification.  It also shows the amount and percentage change in outlay levels between these 2 fiscal years.  Changes in outlays for the largest functional classifications are discussed briefly below.</v>
      </c>
      <c r="B76" s="117"/>
      <c r="C76" s="117"/>
      <c r="D76" s="117"/>
      <c r="E76" s="117"/>
      <c r="J76" s="48"/>
      <c r="K76" s="48"/>
    </row>
    <row r="77" spans="1:11" ht="11.25">
      <c r="A77" s="118"/>
      <c r="B77" s="117"/>
      <c r="C77" s="117"/>
      <c r="D77" s="117"/>
      <c r="E77" s="117"/>
      <c r="J77" s="48"/>
      <c r="K77" s="48"/>
    </row>
    <row r="78" spans="1:11" ht="11.25">
      <c r="A78" s="115" t="str">
        <f>CONCATENATE("•     National defense - This function includes those activities directly related to the defense and security of the United States.  This amount encompasses ","Government spending for conventional forces, strategic forces, atomic energy defense activities and other defense related activities.  National defense outlays for ",B$10,IF(B97&gt;C97," increased"," decreased")," by ",DOLLAR(D97/1000,1)," billion, to ",DOLLAR(B97/1000,1)," billion.")</f>
        <v>•     National defense - This function includes those activities directly related to the defense and security of the United States.  This amount encompasses Government spending for conventional forces, strategic forces, atomic energy defense activities and other defense related activities.  National defense outlays for Fiscal 2006 increased by $25.7 billion, to $528.8 billion.</v>
      </c>
      <c r="B78" s="115"/>
      <c r="C78" s="115"/>
      <c r="D78" s="115"/>
      <c r="E78" s="115"/>
      <c r="J78" s="48"/>
      <c r="K78" s="48"/>
    </row>
    <row r="79" spans="1:11" ht="3.75" customHeight="1">
      <c r="A79" s="116"/>
      <c r="B79" s="116"/>
      <c r="C79" s="116"/>
      <c r="D79" s="116"/>
      <c r="E79" s="116"/>
      <c r="J79" s="48"/>
      <c r="K79" s="48"/>
    </row>
    <row r="80" spans="1:11" ht="11.25">
      <c r="A80" s="115" t="str">
        <f>CONCATENATE("•     Education, training, employment and social services - These programs assist citizens in developing and ","learning skills to expand their potential opportunities and job placement possibilities.  ","Outlays for this function were ",DOLLAR(B106/1000,1)," billion for ",B$10,IF(B106&gt;C106,", an increase of ",", a decrease of "),FIXED(E106,1)," percent or ",DOLLAR(D106/1000,1)," billion from ",C$10," outlays.")</f>
        <v>•     Education, training, employment and social services - These programs assist citizens in developing and learning skills to expand their potential opportunities and job placement possibilities.  Outlays for this function were $116.5 billion for Fiscal 2006, an increase of 21.5 percent or $20.6 billion from Fiscal 2005 outlays.</v>
      </c>
      <c r="B80" s="115"/>
      <c r="C80" s="115"/>
      <c r="D80" s="115"/>
      <c r="E80" s="115"/>
      <c r="J80" s="48"/>
      <c r="K80" s="48"/>
    </row>
    <row r="81" spans="1:11" ht="3.75" customHeight="1">
      <c r="A81" s="116"/>
      <c r="B81" s="116"/>
      <c r="C81" s="116"/>
      <c r="D81" s="116"/>
      <c r="E81" s="116"/>
      <c r="J81" s="48"/>
      <c r="K81" s="48"/>
    </row>
    <row r="82" spans="1:11" ht="11.25">
      <c r="A82" s="115" t="str">
        <f>CONCATENATE("•     Health - The Federal Government helps meet the nation's health care needs by financing and ","providing health care services, aiding disease prevention, and supporting ","research and training.  Outlays for this function were ",DOLLAR(B107/1000,1)," billion in ",B$10,".  This represents ",IF(B107&gt;C107,"an increase of ","a decrease of "),DOLLAR(D107/1000,1)," billion ",IF(B107&gt;C107,"over","under")," the prior fiscal year.")</f>
        <v>•     Health - The Federal Government helps meet the nation's health care needs by financing and providing health care services, aiding disease prevention, and supporting research and training.  Outlays for this function were $252.6 billion in Fiscal 2006.  This represents an increase of $2.2 billion over the prior fiscal year.</v>
      </c>
      <c r="B82" s="115"/>
      <c r="C82" s="115"/>
      <c r="D82" s="115"/>
      <c r="E82" s="115"/>
      <c r="J82" s="48"/>
      <c r="K82" s="48"/>
    </row>
    <row r="83" spans="1:11" ht="3.75" customHeight="1">
      <c r="A83" s="116"/>
      <c r="B83" s="116"/>
      <c r="C83" s="116"/>
      <c r="D83" s="116"/>
      <c r="E83" s="116"/>
      <c r="J83" s="48"/>
      <c r="K83" s="48"/>
    </row>
    <row r="84" spans="1:11" ht="11.25">
      <c r="A84" s="115" t="str">
        <f>CONCATENATE("•     Medicare - Through Medicare, the Federal Government contributes to the ","health and well being of aged and disabled Americans.  Outlays for this function were ",DOLLAR(B108/1000,1)," billion in ",B$10,".  That is ",IF(B108&gt;C108,"an increase of ","a decrease of "),FIXED(E108,1)," percent or ",DOLLAR(D108/1000,1)," billion ",IF(B108&gt;C108,"over ","under "),C$10," outlays.")</f>
        <v>•     Medicare - Through Medicare, the Federal Government contributes to the health and well being of aged and disabled Americans.  Outlays for this function were $329.9 billion in Fiscal 2006.  That is an increase of 10.5 percent or $31.2 billion over Fiscal 2005 outlays.</v>
      </c>
      <c r="B84" s="115"/>
      <c r="C84" s="115"/>
      <c r="D84" s="115"/>
      <c r="E84" s="115"/>
      <c r="J84" s="48"/>
      <c r="K84" s="48"/>
    </row>
    <row r="85" spans="1:11" ht="3.75" customHeight="1">
      <c r="A85" s="116"/>
      <c r="B85" s="116"/>
      <c r="C85" s="116"/>
      <c r="D85" s="116"/>
      <c r="E85" s="116"/>
      <c r="J85" s="48"/>
      <c r="K85" s="48"/>
    </row>
    <row r="86" spans="1:11" ht="11.25">
      <c r="A86" s="115" t="str">
        <f>CONCATENATE("•     Income Security - Income security benefits are paid to the aged, the disabled, and the unemployed and low-income families.  ","Included within this classification are programs such as general retirement and disability, ","public assistance and unemployment compensation.  Outlays for these benefits were ",DOLLAR(B109/1000,1)," billion in ",B$10,IF(B109&gt;C109,", an increase of ",", a decrease of "),FIXED(E109,1)," percent or ",DOLLAR(D109/1000,1)," billion ",IF(B109&gt;C109,"over","under")," the ",C$10," level.")</f>
        <v>•     Income Security - Income security benefits are paid to the aged, the disabled, and the unemployed and low-income families.  Included within this classification are programs such as general retirement and disability, public assistance and unemployment compensation.  Outlays for these benefits were $353.7 billion in Fiscal 2006, an increase of 2.0 percent or $6.9 billion over the Fiscal 2005 level.</v>
      </c>
      <c r="B86" s="115"/>
      <c r="C86" s="115"/>
      <c r="D86" s="115"/>
      <c r="E86" s="115"/>
      <c r="J86" s="48"/>
      <c r="K86" s="48"/>
    </row>
    <row r="87" spans="1:11" ht="3.75" customHeight="1">
      <c r="A87" s="116"/>
      <c r="B87" s="116"/>
      <c r="C87" s="116"/>
      <c r="D87" s="116"/>
      <c r="E87" s="116"/>
      <c r="J87" s="48"/>
      <c r="K87" s="48"/>
    </row>
    <row r="88" spans="1:11" ht="11.25">
      <c r="A88" s="115" t="str">
        <f>CONCATENATE("•     Social Security - Through social security, the Federal Government contributes to the income ","security of aged and disabled Americans.  This function's outlays were ",DOLLAR(B110/1000,1),"  billion for ",B$10,".  That represents ",IF(B110&gt;C110,"an increase of ","a decrease of "),FIXED(E110,1)," percent or ",DOLLAR(D110/1000,1),IF(B110&gt;C110," billion over "," billion under "),C$10," outlays.")</f>
        <v>•     Social Security - Through social security, the Federal Government contributes to the income security of aged and disabled Americans.  This function's outlays were $548.6  billion for Fiscal 2006.  That represents an increase of 4.8 percent or $25.2 billion over Fiscal 2005 outlays.</v>
      </c>
      <c r="B88" s="115"/>
      <c r="C88" s="115"/>
      <c r="D88" s="115"/>
      <c r="E88" s="115"/>
      <c r="J88" s="48"/>
      <c r="K88" s="48"/>
    </row>
    <row r="89" spans="1:11" ht="3.75" customHeight="1">
      <c r="A89" s="116"/>
      <c r="B89" s="116"/>
      <c r="C89" s="116"/>
      <c r="D89" s="116"/>
      <c r="E89" s="116"/>
      <c r="J89" s="48"/>
      <c r="K89" s="48"/>
    </row>
    <row r="90" spans="1:11" ht="11.25">
      <c r="A90" s="115" t="str">
        <f>CONCATENATE("•     Interest - This function includes interest paid by the Federal Government offset by interest collections from the public and ","interest received by Government trust funds.  Net interest outlays are very ","sensitive to both interest rates and the amount of debt outstanding.  Net interest outlays ",IF(B114&gt;C114,"increased in ","decreased in "),B$10," to ",DOLLAR(B114/1000,1)," billion.  This is a 23.2 percent increase from the prior fiscal year.")</f>
        <v>•     Interest - This function includes interest paid by the Federal Government offset by interest collections from the public and interest received by Government trust funds.  Net interest outlays are very sensitive to both interest rates and the amount of debt outstanding.  Net interest outlays increased in Fiscal 2006 to $226.6 billion.  This is a 23.2 percent increase from the prior fiscal year.</v>
      </c>
      <c r="B90" s="115"/>
      <c r="C90" s="115"/>
      <c r="D90" s="115"/>
      <c r="E90" s="115"/>
      <c r="J90" s="48"/>
      <c r="K90" s="48"/>
    </row>
    <row r="91" spans="10:11" ht="11.25">
      <c r="J91" s="48"/>
      <c r="K91" s="48"/>
    </row>
    <row r="92" spans="10:11" ht="22.5" customHeight="1">
      <c r="J92" s="48"/>
      <c r="K92" s="48"/>
    </row>
    <row r="93" spans="1:11" ht="15.75">
      <c r="A93" s="26" t="s">
        <v>228</v>
      </c>
      <c r="B93" s="47"/>
      <c r="C93" s="47"/>
      <c r="J93" s="48"/>
      <c r="K93" s="48"/>
    </row>
    <row r="94" spans="6:7" ht="11.25">
      <c r="F94" s="48"/>
      <c r="G94" s="48"/>
    </row>
    <row r="95" spans="1:7" ht="21.75" customHeight="1" thickBot="1">
      <c r="A95" s="50" t="s">
        <v>135</v>
      </c>
      <c r="B95" s="51"/>
      <c r="C95" s="51"/>
      <c r="D95" s="51"/>
      <c r="E95" s="50"/>
      <c r="F95" s="48"/>
      <c r="G95" s="48"/>
    </row>
    <row r="96" spans="2:7" ht="21.75" customHeight="1">
      <c r="B96" s="52" t="str">
        <f>B10</f>
        <v>Fiscal 2006</v>
      </c>
      <c r="C96" s="52" t="str">
        <f>C10</f>
        <v>Fiscal 2005</v>
      </c>
      <c r="D96" s="44" t="str">
        <f>CONCATENATE("Amount Change from ",RIGHT(C10,4))</f>
        <v>Amount Change from 2005</v>
      </c>
      <c r="E96" s="52" t="s">
        <v>131</v>
      </c>
      <c r="F96" s="48"/>
      <c r="G96" s="48"/>
    </row>
    <row r="97" spans="1:9" ht="21.75" customHeight="1">
      <c r="A97" s="29" t="s">
        <v>264</v>
      </c>
      <c r="B97" s="65">
        <v>528811.05143994</v>
      </c>
      <c r="C97" s="63">
        <v>503155.16195725</v>
      </c>
      <c r="D97" s="63">
        <v>25655.8894826</v>
      </c>
      <c r="E97" s="45">
        <f aca="true" t="shared" si="0" ref="E97:E116">D97/C97*100</f>
        <v>5.0990015451296955</v>
      </c>
      <c r="F97" s="48"/>
      <c r="G97" s="48"/>
      <c r="H97" s="30">
        <f>IF(G97="O",B97,"")</f>
      </c>
      <c r="I97" s="30" t="str">
        <f>MID(TRIM(A97),1,LEN(TRIM(A97))-1)</f>
        <v>National defense</v>
      </c>
    </row>
    <row r="98" spans="1:8" ht="21.75" customHeight="1">
      <c r="A98" s="29" t="s">
        <v>263</v>
      </c>
      <c r="B98" s="65">
        <v>29491.49429264</v>
      </c>
      <c r="C98" s="63">
        <v>34329.62763266</v>
      </c>
      <c r="D98" s="63">
        <v>-4838.13334</v>
      </c>
      <c r="E98" s="45">
        <f t="shared" si="0"/>
        <v>-14.093171623560433</v>
      </c>
      <c r="F98" s="48"/>
      <c r="G98" s="48" t="s">
        <v>232</v>
      </c>
      <c r="H98" s="30">
        <f aca="true" t="shared" si="1" ref="H98:H115">IF(G98="O",B98,"")</f>
        <v>29491.49429264</v>
      </c>
    </row>
    <row r="99" spans="1:8" ht="21.75" customHeight="1">
      <c r="A99" s="29" t="s">
        <v>262</v>
      </c>
      <c r="B99" s="65">
        <v>20218.27737742</v>
      </c>
      <c r="C99" s="63">
        <v>20467.82511598</v>
      </c>
      <c r="D99" s="63">
        <v>-249.5477385</v>
      </c>
      <c r="E99" s="45">
        <f t="shared" si="0"/>
        <v>-1.2192196146192822</v>
      </c>
      <c r="F99" s="48"/>
      <c r="G99" s="48" t="s">
        <v>232</v>
      </c>
      <c r="H99" s="30">
        <f t="shared" si="1"/>
        <v>20218.27737742</v>
      </c>
    </row>
    <row r="100" spans="1:8" ht="21.75" customHeight="1">
      <c r="A100" s="29" t="s">
        <v>261</v>
      </c>
      <c r="B100" s="65">
        <v>755.45737896</v>
      </c>
      <c r="C100" s="63">
        <v>405.63118546</v>
      </c>
      <c r="D100" s="63">
        <v>349.8261935</v>
      </c>
      <c r="E100" s="45">
        <f t="shared" si="0"/>
        <v>86.2424305723153</v>
      </c>
      <c r="F100" s="48"/>
      <c r="G100" s="48" t="s">
        <v>232</v>
      </c>
      <c r="H100" s="30">
        <f t="shared" si="1"/>
        <v>755.45737896</v>
      </c>
    </row>
    <row r="101" spans="1:8" ht="21.75" customHeight="1">
      <c r="A101" s="29" t="s">
        <v>260</v>
      </c>
      <c r="B101" s="65">
        <v>33062.35863591</v>
      </c>
      <c r="C101" s="63">
        <v>28174.02183784</v>
      </c>
      <c r="D101" s="63">
        <v>4888.336798</v>
      </c>
      <c r="E101" s="45">
        <f t="shared" si="0"/>
        <v>17.350511141560084</v>
      </c>
      <c r="F101" s="48"/>
      <c r="G101" s="48" t="s">
        <v>232</v>
      </c>
      <c r="H101" s="30">
        <f t="shared" si="1"/>
        <v>33062.35863591</v>
      </c>
    </row>
    <row r="102" spans="1:8" ht="21.75" customHeight="1">
      <c r="A102" s="29" t="s">
        <v>259</v>
      </c>
      <c r="B102" s="65">
        <v>27906.67571285</v>
      </c>
      <c r="C102" s="63">
        <v>28421.48900832</v>
      </c>
      <c r="D102" s="63">
        <v>-514.8132954</v>
      </c>
      <c r="E102" s="45">
        <f t="shared" si="0"/>
        <v>-1.8113523019476405</v>
      </c>
      <c r="F102" s="48"/>
      <c r="G102" s="48" t="s">
        <v>232</v>
      </c>
      <c r="H102" s="30">
        <f t="shared" si="1"/>
        <v>27906.67571285</v>
      </c>
    </row>
    <row r="103" spans="1:8" ht="21.75" customHeight="1">
      <c r="A103" s="29" t="s">
        <v>258</v>
      </c>
      <c r="B103" s="65">
        <v>6085.19569061</v>
      </c>
      <c r="C103" s="63">
        <v>7460.1739737</v>
      </c>
      <c r="D103" s="63">
        <v>-1374.978283</v>
      </c>
      <c r="E103" s="45">
        <f t="shared" si="0"/>
        <v>-18.4309144511553</v>
      </c>
      <c r="F103" s="48"/>
      <c r="G103" s="48" t="s">
        <v>232</v>
      </c>
      <c r="H103" s="30">
        <f t="shared" si="1"/>
        <v>6085.19569061</v>
      </c>
    </row>
    <row r="104" spans="1:8" ht="21.75" customHeight="1">
      <c r="A104" s="29" t="s">
        <v>257</v>
      </c>
      <c r="B104" s="65">
        <v>70801.36820333</v>
      </c>
      <c r="C104" s="63">
        <v>68101.61480535</v>
      </c>
      <c r="D104" s="63">
        <v>2699.7533979</v>
      </c>
      <c r="E104" s="45">
        <f t="shared" si="0"/>
        <v>3.9643015890541116</v>
      </c>
      <c r="F104" s="48"/>
      <c r="G104" s="48" t="s">
        <v>232</v>
      </c>
      <c r="H104" s="30">
        <f t="shared" si="1"/>
        <v>70801.36820333</v>
      </c>
    </row>
    <row r="105" spans="1:8" ht="21.75" customHeight="1">
      <c r="A105" s="29" t="s">
        <v>256</v>
      </c>
      <c r="B105" s="65">
        <v>53925.39647617</v>
      </c>
      <c r="C105" s="63">
        <v>25268.43743252</v>
      </c>
      <c r="D105" s="63">
        <v>28656.9590436</v>
      </c>
      <c r="E105" s="45">
        <f t="shared" si="0"/>
        <v>113.4100955792345</v>
      </c>
      <c r="F105" s="48"/>
      <c r="G105" s="48" t="s">
        <v>232</v>
      </c>
      <c r="H105" s="30">
        <f t="shared" si="1"/>
        <v>53925.39647617</v>
      </c>
    </row>
    <row r="106" spans="1:9" ht="21.75" customHeight="1">
      <c r="A106" s="29" t="s">
        <v>255</v>
      </c>
      <c r="B106" s="65">
        <v>116471.71552496</v>
      </c>
      <c r="C106" s="63">
        <v>95888.59499851</v>
      </c>
      <c r="D106" s="63">
        <v>20583.1205264</v>
      </c>
      <c r="E106" s="45">
        <f t="shared" si="0"/>
        <v>21.465660777196533</v>
      </c>
      <c r="F106" s="48"/>
      <c r="G106" s="48"/>
      <c r="H106" s="30">
        <f t="shared" si="1"/>
      </c>
      <c r="I106" s="30" t="str">
        <f>MID(TRIM(A106),1,LEN(TRIM(A106))-1)</f>
        <v>Education, training, employment and social services</v>
      </c>
    </row>
    <row r="107" spans="1:9" ht="21.75" customHeight="1">
      <c r="A107" s="29" t="s">
        <v>254</v>
      </c>
      <c r="B107" s="65">
        <v>252608.69016628</v>
      </c>
      <c r="C107" s="63">
        <v>250419.82426576</v>
      </c>
      <c r="D107" s="63">
        <v>2188.8659005</v>
      </c>
      <c r="E107" s="45">
        <f t="shared" si="0"/>
        <v>0.8740785227039569</v>
      </c>
      <c r="F107" s="48"/>
      <c r="G107" s="48"/>
      <c r="H107" s="30">
        <f t="shared" si="1"/>
      </c>
      <c r="I107" s="30" t="str">
        <f>MID(TRIM(A107),1,LEN(TRIM(A107))-1)</f>
        <v>Health</v>
      </c>
    </row>
    <row r="108" spans="1:9" ht="21.75" customHeight="1">
      <c r="A108" s="29" t="s">
        <v>253</v>
      </c>
      <c r="B108" s="65">
        <v>329867.44256635</v>
      </c>
      <c r="C108" s="63">
        <v>298638.45619593</v>
      </c>
      <c r="D108" s="63">
        <v>31228.9863704</v>
      </c>
      <c r="E108" s="45">
        <f t="shared" si="0"/>
        <v>10.457121553666003</v>
      </c>
      <c r="F108" s="48"/>
      <c r="G108" s="48"/>
      <c r="H108" s="30">
        <f t="shared" si="1"/>
      </c>
      <c r="I108" s="30" t="str">
        <f>MID(TRIM(A108),1,LEN(TRIM(A108))-1)</f>
        <v>Medicare</v>
      </c>
    </row>
    <row r="109" spans="1:9" ht="21.75" customHeight="1">
      <c r="A109" s="29" t="s">
        <v>252</v>
      </c>
      <c r="B109" s="65">
        <v>353701.49359941</v>
      </c>
      <c r="C109" s="63">
        <v>346784.70833875</v>
      </c>
      <c r="D109" s="63">
        <v>6916.7852606</v>
      </c>
      <c r="E109" s="45">
        <f t="shared" si="0"/>
        <v>1.994547364482828</v>
      </c>
      <c r="F109" s="48"/>
      <c r="G109" s="48"/>
      <c r="H109" s="30">
        <f t="shared" si="1"/>
      </c>
      <c r="I109" s="30" t="str">
        <f>MID(TRIM(A109),1,LEN(TRIM(A109))-1)</f>
        <v>Income security</v>
      </c>
    </row>
    <row r="110" spans="1:9" ht="21.75" customHeight="1">
      <c r="A110" s="29" t="s">
        <v>251</v>
      </c>
      <c r="B110" s="65">
        <v>548572.59886756</v>
      </c>
      <c r="C110" s="63">
        <v>523332.50288359</v>
      </c>
      <c r="D110" s="63">
        <v>25240.0959839</v>
      </c>
      <c r="E110" s="45">
        <f t="shared" si="0"/>
        <v>4.822955930469773</v>
      </c>
      <c r="F110" s="48"/>
      <c r="G110" s="48"/>
      <c r="H110" s="30">
        <f t="shared" si="1"/>
      </c>
      <c r="I110" s="30" t="str">
        <f>MID(TRIM(A110),1,LEN(TRIM(A110))-1)</f>
        <v>Social security</v>
      </c>
    </row>
    <row r="111" spans="1:8" ht="21.75" customHeight="1">
      <c r="A111" s="29" t="s">
        <v>250</v>
      </c>
      <c r="B111" s="65">
        <v>69842.99647141</v>
      </c>
      <c r="C111" s="63">
        <v>70150.43297117</v>
      </c>
      <c r="D111" s="63">
        <v>-307.4364997</v>
      </c>
      <c r="E111" s="45">
        <f t="shared" si="0"/>
        <v>-0.43825317489679416</v>
      </c>
      <c r="F111" s="48"/>
      <c r="G111" s="48" t="s">
        <v>232</v>
      </c>
      <c r="H111" s="30">
        <f t="shared" si="1"/>
        <v>69842.99647141</v>
      </c>
    </row>
    <row r="112" spans="1:8" ht="21.75" customHeight="1">
      <c r="A112" s="29" t="s">
        <v>249</v>
      </c>
      <c r="B112" s="65">
        <v>35502.70727848</v>
      </c>
      <c r="C112" s="63">
        <v>34507.83790048</v>
      </c>
      <c r="D112" s="63">
        <v>994.869378</v>
      </c>
      <c r="E112" s="45">
        <f t="shared" si="0"/>
        <v>2.8830243751265607</v>
      </c>
      <c r="F112" s="48"/>
      <c r="G112" s="48" t="s">
        <v>232</v>
      </c>
      <c r="H112" s="30">
        <f t="shared" si="1"/>
        <v>35502.70727848</v>
      </c>
    </row>
    <row r="113" spans="1:8" ht="21.75" customHeight="1">
      <c r="A113" s="29" t="s">
        <v>248</v>
      </c>
      <c r="B113" s="65">
        <v>18870.71778927</v>
      </c>
      <c r="C113" s="63">
        <v>17459.08252428</v>
      </c>
      <c r="D113" s="63">
        <v>1411.6352649</v>
      </c>
      <c r="E113" s="45">
        <f t="shared" si="0"/>
        <v>8.085392018377064</v>
      </c>
      <c r="F113" s="48"/>
      <c r="G113" s="48" t="s">
        <v>232</v>
      </c>
      <c r="H113" s="30">
        <f t="shared" si="1"/>
        <v>18870.71778927</v>
      </c>
    </row>
    <row r="114" spans="1:9" ht="21.75" customHeight="1">
      <c r="A114" s="29" t="s">
        <v>247</v>
      </c>
      <c r="B114" s="65">
        <v>226630.89136143</v>
      </c>
      <c r="C114" s="63">
        <v>183904.82592403</v>
      </c>
      <c r="D114" s="63">
        <v>42726.0654374</v>
      </c>
      <c r="E114" s="45">
        <f t="shared" si="0"/>
        <v>23.232704863900572</v>
      </c>
      <c r="F114" s="48"/>
      <c r="G114" s="48"/>
      <c r="H114" s="30">
        <f t="shared" si="1"/>
      </c>
      <c r="I114" s="30" t="str">
        <f>MID(TRIM(A114),1,LEN(TRIM(A114))-1)</f>
        <v>Net interest</v>
      </c>
    </row>
    <row r="115" spans="1:8" ht="21.75" customHeight="1">
      <c r="A115" s="29" t="s">
        <v>246</v>
      </c>
      <c r="B115" s="66">
        <v>-68249.00119911</v>
      </c>
      <c r="C115" s="67">
        <v>-65222.99243688</v>
      </c>
      <c r="D115" s="67">
        <v>-3026.0087622</v>
      </c>
      <c r="E115" s="53">
        <f t="shared" si="0"/>
        <v>4.6394816446492255</v>
      </c>
      <c r="F115" s="48"/>
      <c r="G115" s="48" t="s">
        <v>232</v>
      </c>
      <c r="H115" s="30">
        <f t="shared" si="1"/>
        <v>-68249.00119911</v>
      </c>
    </row>
    <row r="116" spans="1:8" ht="21.75" customHeight="1" thickBot="1">
      <c r="A116" s="29" t="s">
        <v>245</v>
      </c>
      <c r="B116" s="64">
        <v>2654877.52763387</v>
      </c>
      <c r="C116" s="64">
        <v>2471647.2565147</v>
      </c>
      <c r="D116" s="64">
        <v>183230.2711191</v>
      </c>
      <c r="E116" s="46">
        <f t="shared" si="0"/>
        <v>7.413285639208697</v>
      </c>
      <c r="F116" s="48"/>
      <c r="G116" s="48" t="s">
        <v>231</v>
      </c>
      <c r="H116" s="30">
        <f>SUM(H97:H115)</f>
        <v>298213.64410794</v>
      </c>
    </row>
    <row r="117" spans="1:8" ht="21.75" customHeight="1" thickBot="1" thickTop="1">
      <c r="A117" s="50"/>
      <c r="B117" s="54"/>
      <c r="C117" s="54"/>
      <c r="D117" s="54"/>
      <c r="E117" s="55"/>
      <c r="F117" s="48"/>
      <c r="G117" s="48"/>
      <c r="H117" s="48"/>
    </row>
    <row r="118" spans="1:8" ht="21.75" customHeight="1">
      <c r="A118" s="56" t="s">
        <v>230</v>
      </c>
      <c r="B118" s="57"/>
      <c r="C118" s="57"/>
      <c r="D118" s="57"/>
      <c r="E118" s="56"/>
      <c r="F118" s="48"/>
      <c r="G118" s="48"/>
      <c r="H118" s="48"/>
    </row>
    <row r="119" spans="1:7" ht="21.75" customHeight="1">
      <c r="A119" s="29" t="s">
        <v>133</v>
      </c>
      <c r="F119" s="48"/>
      <c r="G119" s="48"/>
    </row>
  </sheetData>
  <sheetProtection/>
  <mergeCells count="31">
    <mergeCell ref="A3:E3"/>
    <mergeCell ref="A20:E20"/>
    <mergeCell ref="A24:E24"/>
    <mergeCell ref="A26:E26"/>
    <mergeCell ref="A27:E27"/>
    <mergeCell ref="A28:E28"/>
    <mergeCell ref="A29:E29"/>
    <mergeCell ref="A30:E30"/>
    <mergeCell ref="A31:E31"/>
    <mergeCell ref="A32:E32"/>
    <mergeCell ref="A33:E33"/>
    <mergeCell ref="A34:E34"/>
    <mergeCell ref="A35:E35"/>
    <mergeCell ref="A36:E36"/>
    <mergeCell ref="A68:E68"/>
    <mergeCell ref="A70:E70"/>
    <mergeCell ref="A76:E76"/>
    <mergeCell ref="A77:E77"/>
    <mergeCell ref="A78:E78"/>
    <mergeCell ref="A79:E79"/>
    <mergeCell ref="A80:E80"/>
    <mergeCell ref="A81:E81"/>
    <mergeCell ref="A82:E82"/>
    <mergeCell ref="A83:E83"/>
    <mergeCell ref="A88:E88"/>
    <mergeCell ref="A89:E89"/>
    <mergeCell ref="A90:E90"/>
    <mergeCell ref="A84:E84"/>
    <mergeCell ref="A85:E85"/>
    <mergeCell ref="A86:E86"/>
    <mergeCell ref="A87:E87"/>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IV16384"/>
    </sheetView>
  </sheetViews>
  <sheetFormatPr defaultColWidth="9.140625" defaultRowHeight="12.75"/>
  <cols>
    <col min="1" max="1" width="9.140625" style="10" customWidth="1"/>
    <col min="2" max="2" width="9.140625" style="11" customWidth="1"/>
    <col min="3" max="3" width="9.140625" style="12" customWidth="1"/>
    <col min="4" max="16384" width="9.140625" style="13" customWidth="1"/>
  </cols>
  <sheetData/>
  <sheetProtection/>
  <printOptions/>
  <pageMargins left="0.5" right="0.5" top="0.75" bottom="0.7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E289"/>
  <sheetViews>
    <sheetView tabSelected="1" zoomScalePageLayoutView="0" workbookViewId="0" topLeftCell="A1">
      <selection activeCell="E1" sqref="E1"/>
    </sheetView>
  </sheetViews>
  <sheetFormatPr defaultColWidth="9.140625" defaultRowHeight="12.75"/>
  <cols>
    <col min="1" max="1" width="41.8515625" style="10" customWidth="1"/>
    <col min="2" max="2" width="8.57421875" style="11" customWidth="1"/>
    <col min="3" max="5" width="12.8515625" style="12" customWidth="1"/>
    <col min="6" max="16384" width="9.140625" style="13" customWidth="1"/>
  </cols>
  <sheetData>
    <row r="1" spans="1:5" ht="33.75" customHeight="1" thickTop="1">
      <c r="A1" s="19" t="s">
        <v>237</v>
      </c>
      <c r="B1" s="19" t="s">
        <v>238</v>
      </c>
      <c r="C1" s="14" t="s">
        <v>1277</v>
      </c>
      <c r="D1" s="14" t="s">
        <v>1278</v>
      </c>
      <c r="E1" s="14" t="s">
        <v>1279</v>
      </c>
    </row>
    <row r="2" spans="1:5" ht="9">
      <c r="A2" s="17"/>
      <c r="B2" s="22"/>
      <c r="C2" s="22"/>
      <c r="D2" s="22"/>
      <c r="E2" s="6"/>
    </row>
    <row r="3" spans="1:5" ht="8.25">
      <c r="A3" s="95" t="s">
        <v>466</v>
      </c>
      <c r="B3" s="96"/>
      <c r="C3" s="97"/>
      <c r="D3" s="97"/>
      <c r="E3" s="98"/>
    </row>
    <row r="4" spans="1:5" ht="8.25">
      <c r="A4" s="95" t="s">
        <v>467</v>
      </c>
      <c r="B4" s="96"/>
      <c r="C4" s="97"/>
      <c r="D4" s="97"/>
      <c r="E4" s="98"/>
    </row>
    <row r="5" spans="1:5" ht="8.25">
      <c r="A5" s="95" t="s">
        <v>468</v>
      </c>
      <c r="B5" s="96"/>
      <c r="C5" s="97"/>
      <c r="D5" s="97"/>
      <c r="E5" s="98"/>
    </row>
    <row r="6" spans="1:5" ht="8.25">
      <c r="A6" s="95" t="s">
        <v>473</v>
      </c>
      <c r="B6" s="96" t="s">
        <v>469</v>
      </c>
      <c r="C6" s="97" t="s">
        <v>470</v>
      </c>
      <c r="D6" s="97" t="s">
        <v>471</v>
      </c>
      <c r="E6" s="98" t="s">
        <v>472</v>
      </c>
    </row>
    <row r="7" spans="1:5" ht="8.25">
      <c r="A7" s="95" t="s">
        <v>474</v>
      </c>
      <c r="B7" s="96"/>
      <c r="C7" s="97"/>
      <c r="D7" s="97"/>
      <c r="E7" s="98"/>
    </row>
    <row r="8" spans="1:5" ht="8.25">
      <c r="A8" s="95" t="s">
        <v>479</v>
      </c>
      <c r="B8" s="96" t="s">
        <v>475</v>
      </c>
      <c r="C8" s="97" t="s">
        <v>476</v>
      </c>
      <c r="D8" s="97" t="s">
        <v>477</v>
      </c>
      <c r="E8" s="98" t="s">
        <v>478</v>
      </c>
    </row>
    <row r="9" spans="1:5" ht="8.25">
      <c r="A9" s="95" t="s">
        <v>480</v>
      </c>
      <c r="B9" s="96"/>
      <c r="C9" s="97"/>
      <c r="D9" s="97"/>
      <c r="E9" s="98"/>
    </row>
    <row r="10" spans="1:5" ht="8.25">
      <c r="A10" s="95" t="s">
        <v>485</v>
      </c>
      <c r="B10" s="96" t="s">
        <v>481</v>
      </c>
      <c r="C10" s="97" t="s">
        <v>482</v>
      </c>
      <c r="D10" s="97" t="s">
        <v>483</v>
      </c>
      <c r="E10" s="98" t="s">
        <v>484</v>
      </c>
    </row>
    <row r="11" spans="1:5" ht="8.25">
      <c r="A11" s="95" t="s">
        <v>486</v>
      </c>
      <c r="B11" s="96"/>
      <c r="C11" s="97"/>
      <c r="D11" s="97"/>
      <c r="E11" s="98"/>
    </row>
    <row r="12" spans="1:5" ht="8.25">
      <c r="A12" s="95" t="s">
        <v>487</v>
      </c>
      <c r="B12" s="96"/>
      <c r="C12" s="97"/>
      <c r="D12" s="97"/>
      <c r="E12" s="98"/>
    </row>
    <row r="13" spans="1:5" ht="8.25">
      <c r="A13" s="95" t="s">
        <v>492</v>
      </c>
      <c r="B13" s="96" t="s">
        <v>488</v>
      </c>
      <c r="C13" s="97" t="s">
        <v>489</v>
      </c>
      <c r="D13" s="97" t="s">
        <v>490</v>
      </c>
      <c r="E13" s="98" t="s">
        <v>491</v>
      </c>
    </row>
    <row r="14" spans="1:5" ht="8.25">
      <c r="A14" s="95" t="s">
        <v>493</v>
      </c>
      <c r="B14" s="96"/>
      <c r="C14" s="97"/>
      <c r="D14" s="97"/>
      <c r="E14" s="98"/>
    </row>
    <row r="15" spans="1:5" ht="8.25">
      <c r="A15" s="95" t="s">
        <v>494</v>
      </c>
      <c r="B15" s="96"/>
      <c r="C15" s="97"/>
      <c r="D15" s="97"/>
      <c r="E15" s="98"/>
    </row>
    <row r="16" spans="1:5" ht="8.25">
      <c r="A16" s="95" t="s">
        <v>495</v>
      </c>
      <c r="B16" s="96" t="s">
        <v>496</v>
      </c>
      <c r="C16" s="97" t="s">
        <v>497</v>
      </c>
      <c r="D16" s="97" t="s">
        <v>498</v>
      </c>
      <c r="E16" s="98" t="s">
        <v>499</v>
      </c>
    </row>
    <row r="17" spans="1:5" ht="8.25">
      <c r="A17" s="95" t="s">
        <v>500</v>
      </c>
      <c r="B17" s="96"/>
      <c r="C17" s="97"/>
      <c r="D17" s="97"/>
      <c r="E17" s="98"/>
    </row>
    <row r="18" spans="1:5" ht="8.25">
      <c r="A18" s="95" t="s">
        <v>501</v>
      </c>
      <c r="B18" s="96"/>
      <c r="C18" s="97"/>
      <c r="D18" s="97"/>
      <c r="E18" s="98"/>
    </row>
    <row r="19" spans="1:5" ht="8.25">
      <c r="A19" s="95" t="s">
        <v>506</v>
      </c>
      <c r="B19" s="96" t="s">
        <v>502</v>
      </c>
      <c r="C19" s="97" t="s">
        <v>503</v>
      </c>
      <c r="D19" s="97" t="s">
        <v>504</v>
      </c>
      <c r="E19" s="98" t="s">
        <v>505</v>
      </c>
    </row>
    <row r="20" spans="1:5" ht="16.5">
      <c r="A20" s="95" t="s">
        <v>511</v>
      </c>
      <c r="B20" s="96" t="s">
        <v>507</v>
      </c>
      <c r="C20" s="97" t="s">
        <v>508</v>
      </c>
      <c r="D20" s="97" t="s">
        <v>509</v>
      </c>
      <c r="E20" s="98" t="s">
        <v>510</v>
      </c>
    </row>
    <row r="21" spans="1:5" ht="8.25">
      <c r="A21" s="95" t="s">
        <v>512</v>
      </c>
      <c r="B21" s="96"/>
      <c r="C21" s="97"/>
      <c r="D21" s="97"/>
      <c r="E21" s="98"/>
    </row>
    <row r="22" spans="1:5" ht="16.5">
      <c r="A22" s="95" t="s">
        <v>517</v>
      </c>
      <c r="B22" s="96" t="s">
        <v>513</v>
      </c>
      <c r="C22" s="97" t="s">
        <v>514</v>
      </c>
      <c r="D22" s="97" t="s">
        <v>515</v>
      </c>
      <c r="E22" s="98" t="s">
        <v>516</v>
      </c>
    </row>
    <row r="23" spans="1:5" ht="8.25">
      <c r="A23" s="95" t="s">
        <v>518</v>
      </c>
      <c r="B23" s="96"/>
      <c r="C23" s="97"/>
      <c r="D23" s="97"/>
      <c r="E23" s="98"/>
    </row>
    <row r="24" spans="1:5" ht="8.25">
      <c r="A24" s="95" t="s">
        <v>519</v>
      </c>
      <c r="B24" s="96"/>
      <c r="C24" s="97"/>
      <c r="D24" s="97"/>
      <c r="E24" s="98"/>
    </row>
    <row r="25" spans="1:5" ht="16.5">
      <c r="A25" s="95" t="s">
        <v>524</v>
      </c>
      <c r="B25" s="96" t="s">
        <v>520</v>
      </c>
      <c r="C25" s="97" t="s">
        <v>521</v>
      </c>
      <c r="D25" s="97" t="s">
        <v>522</v>
      </c>
      <c r="E25" s="98" t="s">
        <v>523</v>
      </c>
    </row>
    <row r="26" spans="1:5" ht="8.25">
      <c r="A26" s="95" t="s">
        <v>525</v>
      </c>
      <c r="B26" s="96"/>
      <c r="C26" s="97"/>
      <c r="D26" s="97"/>
      <c r="E26" s="98"/>
    </row>
    <row r="27" spans="1:5" ht="8.25">
      <c r="A27" s="95" t="s">
        <v>526</v>
      </c>
      <c r="B27" s="96"/>
      <c r="C27" s="97"/>
      <c r="D27" s="97"/>
      <c r="E27" s="98"/>
    </row>
    <row r="28" spans="1:5" ht="8.25">
      <c r="A28" s="95" t="s">
        <v>527</v>
      </c>
      <c r="B28" s="96" t="s">
        <v>528</v>
      </c>
      <c r="C28" s="97" t="s">
        <v>314</v>
      </c>
      <c r="D28" s="97" t="s">
        <v>529</v>
      </c>
      <c r="E28" s="98" t="s">
        <v>530</v>
      </c>
    </row>
    <row r="29" spans="1:5" ht="16.5">
      <c r="A29" s="95" t="s">
        <v>535</v>
      </c>
      <c r="B29" s="96" t="s">
        <v>531</v>
      </c>
      <c r="C29" s="97" t="s">
        <v>532</v>
      </c>
      <c r="D29" s="97" t="s">
        <v>533</v>
      </c>
      <c r="E29" s="98" t="s">
        <v>534</v>
      </c>
    </row>
    <row r="30" spans="1:5" ht="8.25">
      <c r="A30" s="95" t="s">
        <v>536</v>
      </c>
      <c r="B30" s="96"/>
      <c r="C30" s="97"/>
      <c r="D30" s="97"/>
      <c r="E30" s="98"/>
    </row>
    <row r="31" spans="1:5" ht="16.5">
      <c r="A31" s="95" t="s">
        <v>541</v>
      </c>
      <c r="B31" s="96" t="s">
        <v>537</v>
      </c>
      <c r="C31" s="97" t="s">
        <v>538</v>
      </c>
      <c r="D31" s="97" t="s">
        <v>539</v>
      </c>
      <c r="E31" s="98" t="s">
        <v>540</v>
      </c>
    </row>
    <row r="32" spans="1:5" ht="8.25">
      <c r="A32" s="95" t="s">
        <v>542</v>
      </c>
      <c r="B32" s="96"/>
      <c r="C32" s="97"/>
      <c r="D32" s="97"/>
      <c r="E32" s="98"/>
    </row>
    <row r="33" spans="1:5" ht="8.25">
      <c r="A33" s="95" t="s">
        <v>543</v>
      </c>
      <c r="B33" s="96"/>
      <c r="C33" s="97"/>
      <c r="D33" s="97"/>
      <c r="E33" s="98"/>
    </row>
    <row r="34" spans="1:5" ht="16.5">
      <c r="A34" s="95" t="s">
        <v>548</v>
      </c>
      <c r="B34" s="96" t="s">
        <v>544</v>
      </c>
      <c r="C34" s="97" t="s">
        <v>545</v>
      </c>
      <c r="D34" s="97" t="s">
        <v>546</v>
      </c>
      <c r="E34" s="98" t="s">
        <v>547</v>
      </c>
    </row>
    <row r="35" spans="1:5" ht="8.25">
      <c r="A35" s="95" t="s">
        <v>553</v>
      </c>
      <c r="B35" s="96" t="s">
        <v>549</v>
      </c>
      <c r="C35" s="97" t="s">
        <v>550</v>
      </c>
      <c r="D35" s="97" t="s">
        <v>551</v>
      </c>
      <c r="E35" s="98" t="s">
        <v>552</v>
      </c>
    </row>
    <row r="36" spans="1:5" ht="8.25">
      <c r="A36" s="95" t="s">
        <v>554</v>
      </c>
      <c r="B36" s="96"/>
      <c r="C36" s="97"/>
      <c r="D36" s="97"/>
      <c r="E36" s="98"/>
    </row>
    <row r="37" spans="1:5" ht="16.5">
      <c r="A37" s="95" t="s">
        <v>559</v>
      </c>
      <c r="B37" s="96" t="s">
        <v>555</v>
      </c>
      <c r="C37" s="97" t="s">
        <v>556</v>
      </c>
      <c r="D37" s="97" t="s">
        <v>557</v>
      </c>
      <c r="E37" s="98" t="s">
        <v>558</v>
      </c>
    </row>
    <row r="38" spans="1:5" ht="8.25">
      <c r="A38" s="95" t="s">
        <v>560</v>
      </c>
      <c r="B38" s="96"/>
      <c r="C38" s="97"/>
      <c r="D38" s="97"/>
      <c r="E38" s="98"/>
    </row>
    <row r="39" spans="1:5" ht="16.5">
      <c r="A39" s="95" t="s">
        <v>565</v>
      </c>
      <c r="B39" s="96" t="s">
        <v>561</v>
      </c>
      <c r="C39" s="97" t="s">
        <v>562</v>
      </c>
      <c r="D39" s="97" t="s">
        <v>563</v>
      </c>
      <c r="E39" s="98" t="s">
        <v>564</v>
      </c>
    </row>
    <row r="40" spans="1:5" ht="8.25">
      <c r="A40" s="95" t="s">
        <v>566</v>
      </c>
      <c r="B40" s="96"/>
      <c r="C40" s="97"/>
      <c r="D40" s="97"/>
      <c r="E40" s="98"/>
    </row>
    <row r="41" spans="1:5" ht="8.25">
      <c r="A41" s="95" t="s">
        <v>571</v>
      </c>
      <c r="B41" s="96" t="s">
        <v>567</v>
      </c>
      <c r="C41" s="97" t="s">
        <v>568</v>
      </c>
      <c r="D41" s="97" t="s">
        <v>569</v>
      </c>
      <c r="E41" s="98" t="s">
        <v>570</v>
      </c>
    </row>
    <row r="42" spans="1:5" ht="8.25">
      <c r="A42" s="95" t="s">
        <v>572</v>
      </c>
      <c r="B42" s="96"/>
      <c r="C42" s="97"/>
      <c r="D42" s="97"/>
      <c r="E42" s="98"/>
    </row>
    <row r="43" spans="1:5" ht="16.5">
      <c r="A43" s="95" t="s">
        <v>577</v>
      </c>
      <c r="B43" s="96" t="s">
        <v>573</v>
      </c>
      <c r="C43" s="97" t="s">
        <v>574</v>
      </c>
      <c r="D43" s="97" t="s">
        <v>575</v>
      </c>
      <c r="E43" s="98" t="s">
        <v>576</v>
      </c>
    </row>
    <row r="44" spans="1:5" ht="8.25">
      <c r="A44" s="95" t="s">
        <v>578</v>
      </c>
      <c r="B44" s="96"/>
      <c r="C44" s="97"/>
      <c r="D44" s="97"/>
      <c r="E44" s="98"/>
    </row>
    <row r="45" spans="1:5" ht="16.5">
      <c r="A45" s="95" t="s">
        <v>583</v>
      </c>
      <c r="B45" s="96" t="s">
        <v>579</v>
      </c>
      <c r="C45" s="97" t="s">
        <v>580</v>
      </c>
      <c r="D45" s="97" t="s">
        <v>581</v>
      </c>
      <c r="E45" s="98" t="s">
        <v>582</v>
      </c>
    </row>
    <row r="46" spans="1:5" ht="8.25">
      <c r="A46" s="95" t="s">
        <v>588</v>
      </c>
      <c r="B46" s="96" t="s">
        <v>584</v>
      </c>
      <c r="C46" s="97" t="s">
        <v>585</v>
      </c>
      <c r="D46" s="97" t="s">
        <v>586</v>
      </c>
      <c r="E46" s="98" t="s">
        <v>587</v>
      </c>
    </row>
    <row r="47" spans="1:5" ht="8.25">
      <c r="A47" s="95" t="s">
        <v>589</v>
      </c>
      <c r="B47" s="96"/>
      <c r="C47" s="97"/>
      <c r="D47" s="97"/>
      <c r="E47" s="98"/>
    </row>
    <row r="48" spans="1:5" ht="16.5">
      <c r="A48" s="95" t="s">
        <v>594</v>
      </c>
      <c r="B48" s="96" t="s">
        <v>590</v>
      </c>
      <c r="C48" s="97" t="s">
        <v>591</v>
      </c>
      <c r="D48" s="97" t="s">
        <v>592</v>
      </c>
      <c r="E48" s="98" t="s">
        <v>593</v>
      </c>
    </row>
    <row r="49" spans="1:5" ht="8.25">
      <c r="A49" s="95" t="s">
        <v>595</v>
      </c>
      <c r="B49" s="96"/>
      <c r="C49" s="97"/>
      <c r="D49" s="97"/>
      <c r="E49" s="98"/>
    </row>
    <row r="50" spans="1:5" ht="8.25">
      <c r="A50" s="95" t="s">
        <v>600</v>
      </c>
      <c r="B50" s="96" t="s">
        <v>596</v>
      </c>
      <c r="C50" s="97" t="s">
        <v>597</v>
      </c>
      <c r="D50" s="97" t="s">
        <v>598</v>
      </c>
      <c r="E50" s="98" t="s">
        <v>599</v>
      </c>
    </row>
    <row r="51" spans="1:5" ht="8.25">
      <c r="A51" s="95" t="s">
        <v>601</v>
      </c>
      <c r="B51" s="96"/>
      <c r="C51" s="97"/>
      <c r="D51" s="97"/>
      <c r="E51" s="98"/>
    </row>
    <row r="52" spans="1:5" ht="16.5">
      <c r="A52" s="95" t="s">
        <v>606</v>
      </c>
      <c r="B52" s="96" t="s">
        <v>602</v>
      </c>
      <c r="C52" s="97" t="s">
        <v>603</v>
      </c>
      <c r="D52" s="97" t="s">
        <v>604</v>
      </c>
      <c r="E52" s="98" t="s">
        <v>605</v>
      </c>
    </row>
    <row r="53" spans="1:5" ht="8.25">
      <c r="A53" s="95" t="s">
        <v>607</v>
      </c>
      <c r="B53" s="96"/>
      <c r="C53" s="97"/>
      <c r="D53" s="97"/>
      <c r="E53" s="98"/>
    </row>
    <row r="54" spans="1:5" ht="8.25">
      <c r="A54" s="95" t="s">
        <v>608</v>
      </c>
      <c r="B54" s="96"/>
      <c r="C54" s="97"/>
      <c r="D54" s="97"/>
      <c r="E54" s="98"/>
    </row>
    <row r="55" spans="1:5" ht="8.25">
      <c r="A55" s="95" t="s">
        <v>609</v>
      </c>
      <c r="B55" s="96" t="s">
        <v>610</v>
      </c>
      <c r="C55" s="97" t="s">
        <v>611</v>
      </c>
      <c r="D55" s="97" t="s">
        <v>612</v>
      </c>
      <c r="E55" s="98" t="s">
        <v>613</v>
      </c>
    </row>
    <row r="56" spans="1:5" ht="8.25">
      <c r="A56" s="95" t="s">
        <v>618</v>
      </c>
      <c r="B56" s="96" t="s">
        <v>614</v>
      </c>
      <c r="C56" s="97" t="s">
        <v>615</v>
      </c>
      <c r="D56" s="97" t="s">
        <v>616</v>
      </c>
      <c r="E56" s="98" t="s">
        <v>617</v>
      </c>
    </row>
    <row r="57" spans="1:5" ht="8.25">
      <c r="A57" s="95" t="s">
        <v>619</v>
      </c>
      <c r="B57" s="96"/>
      <c r="C57" s="97"/>
      <c r="D57" s="97"/>
      <c r="E57" s="98"/>
    </row>
    <row r="58" spans="1:5" ht="8.25">
      <c r="A58" s="95" t="s">
        <v>624</v>
      </c>
      <c r="B58" s="96" t="s">
        <v>620</v>
      </c>
      <c r="C58" s="97" t="s">
        <v>621</v>
      </c>
      <c r="D58" s="97" t="s">
        <v>622</v>
      </c>
      <c r="E58" s="98" t="s">
        <v>623</v>
      </c>
    </row>
    <row r="59" spans="1:5" ht="8.25">
      <c r="A59" s="95" t="s">
        <v>625</v>
      </c>
      <c r="B59" s="96"/>
      <c r="C59" s="97"/>
      <c r="D59" s="97"/>
      <c r="E59" s="98"/>
    </row>
    <row r="60" spans="1:5" ht="8.25">
      <c r="A60" s="95" t="s">
        <v>626</v>
      </c>
      <c r="B60" s="96"/>
      <c r="C60" s="97"/>
      <c r="D60" s="97"/>
      <c r="E60" s="98"/>
    </row>
    <row r="61" spans="1:5" ht="8.25">
      <c r="A61" s="95" t="s">
        <v>627</v>
      </c>
      <c r="B61" s="96" t="s">
        <v>628</v>
      </c>
      <c r="C61" s="97" t="s">
        <v>629</v>
      </c>
      <c r="D61" s="97" t="s">
        <v>630</v>
      </c>
      <c r="E61" s="98" t="s">
        <v>631</v>
      </c>
    </row>
    <row r="62" spans="1:5" ht="8.25">
      <c r="A62" s="95" t="s">
        <v>632</v>
      </c>
      <c r="B62" s="96"/>
      <c r="C62" s="97"/>
      <c r="D62" s="97"/>
      <c r="E62" s="98"/>
    </row>
    <row r="63" spans="1:5" ht="16.5">
      <c r="A63" s="95" t="s">
        <v>635</v>
      </c>
      <c r="B63" s="96" t="s">
        <v>633</v>
      </c>
      <c r="C63" s="97" t="s">
        <v>634</v>
      </c>
      <c r="D63" s="97" t="s">
        <v>314</v>
      </c>
      <c r="E63" s="98" t="s">
        <v>634</v>
      </c>
    </row>
    <row r="64" spans="1:5" ht="8.25">
      <c r="A64" s="95" t="s">
        <v>640</v>
      </c>
      <c r="B64" s="96" t="s">
        <v>636</v>
      </c>
      <c r="C64" s="97" t="s">
        <v>637</v>
      </c>
      <c r="D64" s="97" t="s">
        <v>638</v>
      </c>
      <c r="E64" s="98" t="s">
        <v>639</v>
      </c>
    </row>
    <row r="65" spans="1:5" ht="8.25">
      <c r="A65" s="95" t="s">
        <v>641</v>
      </c>
      <c r="B65" s="96"/>
      <c r="C65" s="97"/>
      <c r="D65" s="97"/>
      <c r="E65" s="98"/>
    </row>
    <row r="66" spans="1:5" ht="8.25">
      <c r="A66" s="95" t="s">
        <v>642</v>
      </c>
      <c r="B66" s="96"/>
      <c r="C66" s="97"/>
      <c r="D66" s="97"/>
      <c r="E66" s="98"/>
    </row>
    <row r="67" spans="1:5" ht="8.25">
      <c r="A67" s="95" t="s">
        <v>647</v>
      </c>
      <c r="B67" s="96" t="s">
        <v>643</v>
      </c>
      <c r="C67" s="97" t="s">
        <v>644</v>
      </c>
      <c r="D67" s="97" t="s">
        <v>645</v>
      </c>
      <c r="E67" s="98" t="s">
        <v>646</v>
      </c>
    </row>
    <row r="68" spans="1:5" ht="8.25">
      <c r="A68" s="95" t="s">
        <v>648</v>
      </c>
      <c r="B68" s="96"/>
      <c r="C68" s="97"/>
      <c r="D68" s="97"/>
      <c r="E68" s="98"/>
    </row>
    <row r="69" spans="1:5" ht="16.5">
      <c r="A69" s="95" t="s">
        <v>653</v>
      </c>
      <c r="B69" s="96" t="s">
        <v>649</v>
      </c>
      <c r="C69" s="97" t="s">
        <v>650</v>
      </c>
      <c r="D69" s="97" t="s">
        <v>651</v>
      </c>
      <c r="E69" s="98" t="s">
        <v>652</v>
      </c>
    </row>
    <row r="70" spans="1:5" ht="8.25">
      <c r="A70" s="95" t="s">
        <v>654</v>
      </c>
      <c r="B70" s="96"/>
      <c r="C70" s="97"/>
      <c r="D70" s="97"/>
      <c r="E70" s="98"/>
    </row>
    <row r="71" spans="1:5" ht="8.25">
      <c r="A71" s="95" t="s">
        <v>589</v>
      </c>
      <c r="B71" s="96"/>
      <c r="C71" s="97"/>
      <c r="D71" s="97"/>
      <c r="E71" s="98"/>
    </row>
    <row r="72" spans="1:5" ht="8.25">
      <c r="A72" s="95" t="s">
        <v>657</v>
      </c>
      <c r="B72" s="96" t="s">
        <v>655</v>
      </c>
      <c r="C72" s="97" t="s">
        <v>656</v>
      </c>
      <c r="D72" s="97" t="s">
        <v>314</v>
      </c>
      <c r="E72" s="98" t="s">
        <v>656</v>
      </c>
    </row>
    <row r="73" spans="1:5" ht="8.25">
      <c r="A73" s="95" t="s">
        <v>658</v>
      </c>
      <c r="B73" s="96" t="s">
        <v>659</v>
      </c>
      <c r="C73" s="97" t="s">
        <v>660</v>
      </c>
      <c r="D73" s="97" t="s">
        <v>661</v>
      </c>
      <c r="E73" s="98" t="s">
        <v>662</v>
      </c>
    </row>
    <row r="74" spans="1:5" ht="8.25">
      <c r="A74" s="95" t="s">
        <v>667</v>
      </c>
      <c r="B74" s="96" t="s">
        <v>663</v>
      </c>
      <c r="C74" s="97" t="s">
        <v>664</v>
      </c>
      <c r="D74" s="97" t="s">
        <v>665</v>
      </c>
      <c r="E74" s="98" t="s">
        <v>666</v>
      </c>
    </row>
    <row r="75" spans="1:5" ht="8.25">
      <c r="A75" s="95" t="s">
        <v>668</v>
      </c>
      <c r="B75" s="96"/>
      <c r="C75" s="97"/>
      <c r="D75" s="97"/>
      <c r="E75" s="98"/>
    </row>
    <row r="76" spans="1:5" ht="8.25">
      <c r="A76" s="95" t="s">
        <v>527</v>
      </c>
      <c r="B76" s="96" t="s">
        <v>669</v>
      </c>
      <c r="C76" s="97" t="s">
        <v>670</v>
      </c>
      <c r="D76" s="97" t="s">
        <v>671</v>
      </c>
      <c r="E76" s="98" t="s">
        <v>672</v>
      </c>
    </row>
    <row r="77" spans="1:5" ht="8.25">
      <c r="A77" s="95" t="s">
        <v>673</v>
      </c>
      <c r="B77" s="96"/>
      <c r="C77" s="97"/>
      <c r="D77" s="97"/>
      <c r="E77" s="98"/>
    </row>
    <row r="78" spans="1:5" ht="8.25">
      <c r="A78" s="95" t="s">
        <v>674</v>
      </c>
      <c r="B78" s="96"/>
      <c r="C78" s="97"/>
      <c r="D78" s="97"/>
      <c r="E78" s="98"/>
    </row>
    <row r="79" spans="1:5" ht="8.25">
      <c r="A79" s="95" t="s">
        <v>679</v>
      </c>
      <c r="B79" s="96" t="s">
        <v>675</v>
      </c>
      <c r="C79" s="97" t="s">
        <v>676</v>
      </c>
      <c r="D79" s="97" t="s">
        <v>677</v>
      </c>
      <c r="E79" s="98" t="s">
        <v>678</v>
      </c>
    </row>
    <row r="80" spans="1:5" ht="8.25">
      <c r="A80" s="95" t="s">
        <v>684</v>
      </c>
      <c r="B80" s="96" t="s">
        <v>680</v>
      </c>
      <c r="C80" s="97" t="s">
        <v>681</v>
      </c>
      <c r="D80" s="97" t="s">
        <v>682</v>
      </c>
      <c r="E80" s="98" t="s">
        <v>683</v>
      </c>
    </row>
    <row r="81" spans="1:5" ht="8.25">
      <c r="A81" s="95" t="s">
        <v>685</v>
      </c>
      <c r="B81" s="96"/>
      <c r="C81" s="97"/>
      <c r="D81" s="97"/>
      <c r="E81" s="98"/>
    </row>
    <row r="82" spans="1:5" ht="8.25">
      <c r="A82" s="95" t="s">
        <v>686</v>
      </c>
      <c r="B82" s="96"/>
      <c r="C82" s="97"/>
      <c r="D82" s="97"/>
      <c r="E82" s="98"/>
    </row>
    <row r="83" spans="1:5" ht="8.25">
      <c r="A83" s="95" t="s">
        <v>691</v>
      </c>
      <c r="B83" s="96" t="s">
        <v>687</v>
      </c>
      <c r="C83" s="97" t="s">
        <v>688</v>
      </c>
      <c r="D83" s="97" t="s">
        <v>689</v>
      </c>
      <c r="E83" s="98" t="s">
        <v>690</v>
      </c>
    </row>
    <row r="84" spans="1:5" ht="8.25">
      <c r="A84" s="95" t="s">
        <v>692</v>
      </c>
      <c r="B84" s="96"/>
      <c r="C84" s="97"/>
      <c r="D84" s="97"/>
      <c r="E84" s="98"/>
    </row>
    <row r="85" spans="1:5" ht="8.25">
      <c r="A85" s="95" t="s">
        <v>693</v>
      </c>
      <c r="B85" s="96"/>
      <c r="C85" s="97"/>
      <c r="D85" s="97"/>
      <c r="E85" s="98"/>
    </row>
    <row r="86" spans="1:5" ht="16.5">
      <c r="A86" s="95" t="s">
        <v>698</v>
      </c>
      <c r="B86" s="96" t="s">
        <v>694</v>
      </c>
      <c r="C86" s="97" t="s">
        <v>695</v>
      </c>
      <c r="D86" s="97" t="s">
        <v>696</v>
      </c>
      <c r="E86" s="98" t="s">
        <v>697</v>
      </c>
    </row>
    <row r="87" spans="1:5" ht="8.25">
      <c r="A87" s="95" t="s">
        <v>699</v>
      </c>
      <c r="B87" s="96"/>
      <c r="C87" s="97"/>
      <c r="D87" s="97"/>
      <c r="E87" s="98"/>
    </row>
    <row r="88" spans="1:5" ht="16.5">
      <c r="A88" s="95" t="s">
        <v>704</v>
      </c>
      <c r="B88" s="96" t="s">
        <v>700</v>
      </c>
      <c r="C88" s="97" t="s">
        <v>701</v>
      </c>
      <c r="D88" s="97" t="s">
        <v>702</v>
      </c>
      <c r="E88" s="98" t="s">
        <v>703</v>
      </c>
    </row>
    <row r="89" spans="1:5" ht="8.25">
      <c r="A89" s="95" t="s">
        <v>705</v>
      </c>
      <c r="B89" s="96"/>
      <c r="C89" s="97"/>
      <c r="D89" s="97"/>
      <c r="E89" s="98"/>
    </row>
    <row r="90" spans="1:5" ht="8.25">
      <c r="A90" s="95" t="s">
        <v>706</v>
      </c>
      <c r="B90" s="96"/>
      <c r="C90" s="97"/>
      <c r="D90" s="97"/>
      <c r="E90" s="98"/>
    </row>
    <row r="91" spans="1:5" ht="16.5">
      <c r="A91" s="95" t="s">
        <v>711</v>
      </c>
      <c r="B91" s="96" t="s">
        <v>707</v>
      </c>
      <c r="C91" s="97" t="s">
        <v>708</v>
      </c>
      <c r="D91" s="97" t="s">
        <v>709</v>
      </c>
      <c r="E91" s="98" t="s">
        <v>710</v>
      </c>
    </row>
    <row r="92" spans="1:5" ht="8.25">
      <c r="A92" s="95" t="s">
        <v>712</v>
      </c>
      <c r="B92" s="96"/>
      <c r="C92" s="97"/>
      <c r="D92" s="97"/>
      <c r="E92" s="98"/>
    </row>
    <row r="93" spans="1:5" ht="16.5">
      <c r="A93" s="95" t="s">
        <v>717</v>
      </c>
      <c r="B93" s="96" t="s">
        <v>713</v>
      </c>
      <c r="C93" s="97" t="s">
        <v>714</v>
      </c>
      <c r="D93" s="97" t="s">
        <v>715</v>
      </c>
      <c r="E93" s="98" t="s">
        <v>716</v>
      </c>
    </row>
    <row r="94" spans="1:5" ht="8.25">
      <c r="A94" s="95" t="s">
        <v>718</v>
      </c>
      <c r="B94" s="96"/>
      <c r="C94" s="97"/>
      <c r="D94" s="97"/>
      <c r="E94" s="98"/>
    </row>
    <row r="95" spans="1:5" ht="8.25">
      <c r="A95" s="95" t="s">
        <v>723</v>
      </c>
      <c r="B95" s="96" t="s">
        <v>719</v>
      </c>
      <c r="C95" s="97" t="s">
        <v>720</v>
      </c>
      <c r="D95" s="97" t="s">
        <v>721</v>
      </c>
      <c r="E95" s="98" t="s">
        <v>722</v>
      </c>
    </row>
    <row r="96" spans="1:5" ht="8.25">
      <c r="A96" s="95" t="s">
        <v>724</v>
      </c>
      <c r="B96" s="96"/>
      <c r="C96" s="97"/>
      <c r="D96" s="97"/>
      <c r="E96" s="98"/>
    </row>
    <row r="97" spans="1:5" ht="16.5">
      <c r="A97" s="95" t="s">
        <v>729</v>
      </c>
      <c r="B97" s="96" t="s">
        <v>725</v>
      </c>
      <c r="C97" s="97" t="s">
        <v>726</v>
      </c>
      <c r="D97" s="97" t="s">
        <v>727</v>
      </c>
      <c r="E97" s="98" t="s">
        <v>728</v>
      </c>
    </row>
    <row r="98" spans="1:5" ht="8.25">
      <c r="A98" s="95" t="s">
        <v>730</v>
      </c>
      <c r="B98" s="96"/>
      <c r="C98" s="97"/>
      <c r="D98" s="97"/>
      <c r="E98" s="98"/>
    </row>
    <row r="99" spans="1:5" ht="16.5">
      <c r="A99" s="95" t="s">
        <v>735</v>
      </c>
      <c r="B99" s="96" t="s">
        <v>731</v>
      </c>
      <c r="C99" s="97" t="s">
        <v>732</v>
      </c>
      <c r="D99" s="97" t="s">
        <v>733</v>
      </c>
      <c r="E99" s="98" t="s">
        <v>734</v>
      </c>
    </row>
    <row r="100" spans="1:5" ht="8.25">
      <c r="A100" s="95" t="s">
        <v>736</v>
      </c>
      <c r="B100" s="96"/>
      <c r="C100" s="97"/>
      <c r="D100" s="97"/>
      <c r="E100" s="98"/>
    </row>
    <row r="101" spans="1:5" ht="8.25">
      <c r="A101" s="95" t="s">
        <v>527</v>
      </c>
      <c r="B101" s="96" t="s">
        <v>737</v>
      </c>
      <c r="C101" s="97" t="s">
        <v>738</v>
      </c>
      <c r="D101" s="97" t="s">
        <v>739</v>
      </c>
      <c r="E101" s="98" t="s">
        <v>740</v>
      </c>
    </row>
    <row r="102" spans="1:5" ht="8.25">
      <c r="A102" s="95" t="s">
        <v>741</v>
      </c>
      <c r="B102" s="96"/>
      <c r="C102" s="97"/>
      <c r="D102" s="97"/>
      <c r="E102" s="98"/>
    </row>
    <row r="103" spans="1:5" ht="16.5">
      <c r="A103" s="95" t="s">
        <v>745</v>
      </c>
      <c r="B103" s="96" t="s">
        <v>742</v>
      </c>
      <c r="C103" s="97" t="s">
        <v>314</v>
      </c>
      <c r="D103" s="97" t="s">
        <v>743</v>
      </c>
      <c r="E103" s="98" t="s">
        <v>744</v>
      </c>
    </row>
    <row r="104" spans="1:5" ht="8.25">
      <c r="A104" s="95" t="s">
        <v>750</v>
      </c>
      <c r="B104" s="96" t="s">
        <v>746</v>
      </c>
      <c r="C104" s="97" t="s">
        <v>747</v>
      </c>
      <c r="D104" s="97" t="s">
        <v>748</v>
      </c>
      <c r="E104" s="98" t="s">
        <v>749</v>
      </c>
    </row>
    <row r="105" spans="1:5" ht="8.25">
      <c r="A105" s="95" t="s">
        <v>751</v>
      </c>
      <c r="B105" s="96"/>
      <c r="C105" s="97"/>
      <c r="D105" s="97"/>
      <c r="E105" s="98"/>
    </row>
    <row r="106" spans="1:5" ht="8.25">
      <c r="A106" s="95" t="s">
        <v>752</v>
      </c>
      <c r="B106" s="96" t="s">
        <v>753</v>
      </c>
      <c r="C106" s="97" t="s">
        <v>754</v>
      </c>
      <c r="D106" s="97" t="s">
        <v>755</v>
      </c>
      <c r="E106" s="98" t="s">
        <v>756</v>
      </c>
    </row>
    <row r="107" spans="1:5" ht="8.25">
      <c r="A107" s="95" t="s">
        <v>757</v>
      </c>
      <c r="B107" s="96"/>
      <c r="C107" s="97"/>
      <c r="D107" s="97"/>
      <c r="E107" s="98"/>
    </row>
    <row r="108" spans="1:5" ht="8.25">
      <c r="A108" s="95" t="s">
        <v>762</v>
      </c>
      <c r="B108" s="96" t="s">
        <v>758</v>
      </c>
      <c r="C108" s="97" t="s">
        <v>759</v>
      </c>
      <c r="D108" s="97" t="s">
        <v>760</v>
      </c>
      <c r="E108" s="98" t="s">
        <v>761</v>
      </c>
    </row>
    <row r="109" spans="1:5" ht="8.25">
      <c r="A109" s="95" t="s">
        <v>763</v>
      </c>
      <c r="B109" s="96"/>
      <c r="C109" s="97"/>
      <c r="D109" s="97"/>
      <c r="E109" s="98"/>
    </row>
    <row r="110" spans="1:5" ht="8.25">
      <c r="A110" s="95" t="s">
        <v>768</v>
      </c>
      <c r="B110" s="96" t="s">
        <v>764</v>
      </c>
      <c r="C110" s="97" t="s">
        <v>765</v>
      </c>
      <c r="D110" s="97" t="s">
        <v>766</v>
      </c>
      <c r="E110" s="98" t="s">
        <v>767</v>
      </c>
    </row>
    <row r="111" spans="1:5" ht="16.5">
      <c r="A111" s="95" t="s">
        <v>773</v>
      </c>
      <c r="B111" s="96" t="s">
        <v>769</v>
      </c>
      <c r="C111" s="97" t="s">
        <v>770</v>
      </c>
      <c r="D111" s="97" t="s">
        <v>771</v>
      </c>
      <c r="E111" s="98" t="s">
        <v>772</v>
      </c>
    </row>
    <row r="112" spans="1:5" ht="8.25">
      <c r="A112" s="95" t="s">
        <v>778</v>
      </c>
      <c r="B112" s="96" t="s">
        <v>774</v>
      </c>
      <c r="C112" s="97" t="s">
        <v>775</v>
      </c>
      <c r="D112" s="97" t="s">
        <v>776</v>
      </c>
      <c r="E112" s="98" t="s">
        <v>777</v>
      </c>
    </row>
    <row r="113" spans="1:5" ht="16.5">
      <c r="A113" s="95" t="s">
        <v>783</v>
      </c>
      <c r="B113" s="96" t="s">
        <v>779</v>
      </c>
      <c r="C113" s="97" t="s">
        <v>780</v>
      </c>
      <c r="D113" s="97" t="s">
        <v>781</v>
      </c>
      <c r="E113" s="98" t="s">
        <v>782</v>
      </c>
    </row>
    <row r="114" spans="1:5" ht="16.5">
      <c r="A114" s="95" t="s">
        <v>788</v>
      </c>
      <c r="B114" s="96" t="s">
        <v>784</v>
      </c>
      <c r="C114" s="97" t="s">
        <v>785</v>
      </c>
      <c r="D114" s="97" t="s">
        <v>786</v>
      </c>
      <c r="E114" s="98" t="s">
        <v>787</v>
      </c>
    </row>
    <row r="115" spans="1:5" ht="8.25">
      <c r="A115" s="95" t="s">
        <v>789</v>
      </c>
      <c r="B115" s="96"/>
      <c r="C115" s="97"/>
      <c r="D115" s="97"/>
      <c r="E115" s="98"/>
    </row>
    <row r="116" spans="1:5" ht="8.25">
      <c r="A116" s="95" t="s">
        <v>790</v>
      </c>
      <c r="B116" s="96" t="s">
        <v>791</v>
      </c>
      <c r="C116" s="97" t="s">
        <v>792</v>
      </c>
      <c r="D116" s="97" t="s">
        <v>793</v>
      </c>
      <c r="E116" s="98" t="s">
        <v>794</v>
      </c>
    </row>
    <row r="117" spans="1:5" ht="8.25">
      <c r="A117" s="95" t="s">
        <v>798</v>
      </c>
      <c r="B117" s="96" t="s">
        <v>795</v>
      </c>
      <c r="C117" s="97" t="s">
        <v>314</v>
      </c>
      <c r="D117" s="97" t="s">
        <v>796</v>
      </c>
      <c r="E117" s="98" t="s">
        <v>797</v>
      </c>
    </row>
    <row r="118" spans="1:5" ht="8.25">
      <c r="A118" s="95" t="s">
        <v>799</v>
      </c>
      <c r="B118" s="96"/>
      <c r="C118" s="97"/>
      <c r="D118" s="97"/>
      <c r="E118" s="98"/>
    </row>
    <row r="119" spans="1:5" ht="8.25">
      <c r="A119" s="95" t="s">
        <v>800</v>
      </c>
      <c r="B119" s="96" t="s">
        <v>801</v>
      </c>
      <c r="C119" s="97" t="s">
        <v>802</v>
      </c>
      <c r="D119" s="97" t="s">
        <v>803</v>
      </c>
      <c r="E119" s="98" t="s">
        <v>804</v>
      </c>
    </row>
    <row r="120" spans="1:5" ht="8.25">
      <c r="A120" s="95" t="s">
        <v>805</v>
      </c>
      <c r="B120" s="96"/>
      <c r="C120" s="97"/>
      <c r="D120" s="97"/>
      <c r="E120" s="98"/>
    </row>
    <row r="121" spans="1:5" ht="8.25">
      <c r="A121" s="95" t="s">
        <v>810</v>
      </c>
      <c r="B121" s="96" t="s">
        <v>806</v>
      </c>
      <c r="C121" s="97" t="s">
        <v>807</v>
      </c>
      <c r="D121" s="97" t="s">
        <v>808</v>
      </c>
      <c r="E121" s="98" t="s">
        <v>809</v>
      </c>
    </row>
    <row r="122" spans="1:5" ht="8.25">
      <c r="A122" s="95" t="s">
        <v>811</v>
      </c>
      <c r="B122" s="96"/>
      <c r="C122" s="97"/>
      <c r="D122" s="97"/>
      <c r="E122" s="98"/>
    </row>
    <row r="123" spans="1:5" ht="8.25">
      <c r="A123" s="95" t="s">
        <v>812</v>
      </c>
      <c r="B123" s="96" t="s">
        <v>813</v>
      </c>
      <c r="C123" s="97" t="s">
        <v>814</v>
      </c>
      <c r="D123" s="97" t="s">
        <v>815</v>
      </c>
      <c r="E123" s="98" t="s">
        <v>816</v>
      </c>
    </row>
    <row r="124" spans="1:5" ht="8.25">
      <c r="A124" s="95" t="s">
        <v>817</v>
      </c>
      <c r="B124" s="96"/>
      <c r="C124" s="97"/>
      <c r="D124" s="97"/>
      <c r="E124" s="98"/>
    </row>
    <row r="125" spans="1:5" ht="8.25">
      <c r="A125" s="95" t="s">
        <v>822</v>
      </c>
      <c r="B125" s="96" t="s">
        <v>818</v>
      </c>
      <c r="C125" s="97" t="s">
        <v>819</v>
      </c>
      <c r="D125" s="97" t="s">
        <v>820</v>
      </c>
      <c r="E125" s="98" t="s">
        <v>821</v>
      </c>
    </row>
    <row r="126" spans="1:5" ht="8.25">
      <c r="A126" s="95"/>
      <c r="B126" s="96"/>
      <c r="C126" s="97"/>
      <c r="D126" s="97"/>
      <c r="E126" s="98"/>
    </row>
    <row r="127" spans="1:5" ht="9" thickBot="1">
      <c r="A127" s="95" t="s">
        <v>823</v>
      </c>
      <c r="B127" s="96"/>
      <c r="C127" s="99" t="s">
        <v>824</v>
      </c>
      <c r="D127" s="99" t="s">
        <v>825</v>
      </c>
      <c r="E127" s="102" t="s">
        <v>826</v>
      </c>
    </row>
    <row r="128" spans="1:5" ht="9" thickTop="1">
      <c r="A128" s="95"/>
      <c r="B128" s="96"/>
      <c r="C128" s="100"/>
      <c r="D128" s="100"/>
      <c r="E128" s="101"/>
    </row>
    <row r="129" spans="1:5" ht="8.25">
      <c r="A129" s="95"/>
      <c r="B129" s="96"/>
      <c r="C129" s="97"/>
      <c r="D129" s="97"/>
      <c r="E129" s="98"/>
    </row>
    <row r="130" spans="1:5" ht="9" thickBot="1">
      <c r="A130" s="95" t="s">
        <v>827</v>
      </c>
      <c r="B130" s="96"/>
      <c r="C130" s="99" t="s">
        <v>824</v>
      </c>
      <c r="D130" s="99" t="s">
        <v>825</v>
      </c>
      <c r="E130" s="102" t="s">
        <v>826</v>
      </c>
    </row>
    <row r="131" spans="1:5" ht="9" thickTop="1">
      <c r="A131" s="95"/>
      <c r="B131" s="96"/>
      <c r="C131" s="100"/>
      <c r="D131" s="100"/>
      <c r="E131" s="101"/>
    </row>
    <row r="132" spans="1:5" ht="8.25">
      <c r="A132" s="95" t="s">
        <v>828</v>
      </c>
      <c r="B132" s="96"/>
      <c r="C132" s="97"/>
      <c r="D132" s="97"/>
      <c r="E132" s="98"/>
    </row>
    <row r="133" spans="1:5" ht="8.25">
      <c r="A133" s="95" t="s">
        <v>467</v>
      </c>
      <c r="B133" s="96"/>
      <c r="C133" s="97"/>
      <c r="D133" s="97"/>
      <c r="E133" s="98"/>
    </row>
    <row r="134" spans="1:5" ht="8.25">
      <c r="A134" s="95" t="s">
        <v>474</v>
      </c>
      <c r="B134" s="96"/>
      <c r="C134" s="97"/>
      <c r="D134" s="97"/>
      <c r="E134" s="98"/>
    </row>
    <row r="135" spans="1:5" ht="8.25">
      <c r="A135" s="95" t="s">
        <v>833</v>
      </c>
      <c r="B135" s="96" t="s">
        <v>829</v>
      </c>
      <c r="C135" s="97" t="s">
        <v>830</v>
      </c>
      <c r="D135" s="97" t="s">
        <v>831</v>
      </c>
      <c r="E135" s="98" t="s">
        <v>832</v>
      </c>
    </row>
    <row r="136" spans="1:5" ht="8.25">
      <c r="A136" s="95" t="s">
        <v>838</v>
      </c>
      <c r="B136" s="96" t="s">
        <v>834</v>
      </c>
      <c r="C136" s="97" t="s">
        <v>835</v>
      </c>
      <c r="D136" s="97" t="s">
        <v>836</v>
      </c>
      <c r="E136" s="98" t="s">
        <v>837</v>
      </c>
    </row>
    <row r="137" spans="1:5" ht="8.25">
      <c r="A137" s="95" t="s">
        <v>839</v>
      </c>
      <c r="B137" s="96"/>
      <c r="C137" s="97"/>
      <c r="D137" s="97"/>
      <c r="E137" s="98"/>
    </row>
    <row r="138" spans="1:5" ht="8.25">
      <c r="A138" s="95" t="s">
        <v>840</v>
      </c>
      <c r="B138" s="96" t="s">
        <v>841</v>
      </c>
      <c r="C138" s="97" t="s">
        <v>842</v>
      </c>
      <c r="D138" s="97" t="s">
        <v>843</v>
      </c>
      <c r="E138" s="98" t="s">
        <v>844</v>
      </c>
    </row>
    <row r="139" spans="1:5" ht="8.25">
      <c r="A139" s="95" t="s">
        <v>480</v>
      </c>
      <c r="B139" s="96"/>
      <c r="C139" s="97"/>
      <c r="D139" s="97"/>
      <c r="E139" s="98"/>
    </row>
    <row r="140" spans="1:5" ht="8.25">
      <c r="A140" s="95" t="s">
        <v>845</v>
      </c>
      <c r="B140" s="96" t="s">
        <v>846</v>
      </c>
      <c r="C140" s="97" t="s">
        <v>847</v>
      </c>
      <c r="D140" s="97" t="s">
        <v>848</v>
      </c>
      <c r="E140" s="98" t="s">
        <v>849</v>
      </c>
    </row>
    <row r="141" spans="1:5" ht="8.25">
      <c r="A141" s="95" t="s">
        <v>854</v>
      </c>
      <c r="B141" s="96" t="s">
        <v>850</v>
      </c>
      <c r="C141" s="97" t="s">
        <v>851</v>
      </c>
      <c r="D141" s="97" t="s">
        <v>852</v>
      </c>
      <c r="E141" s="98" t="s">
        <v>853</v>
      </c>
    </row>
    <row r="142" spans="1:5" ht="8.25">
      <c r="A142" s="95" t="s">
        <v>859</v>
      </c>
      <c r="B142" s="96" t="s">
        <v>855</v>
      </c>
      <c r="C142" s="97" t="s">
        <v>856</v>
      </c>
      <c r="D142" s="97" t="s">
        <v>857</v>
      </c>
      <c r="E142" s="98" t="s">
        <v>858</v>
      </c>
    </row>
    <row r="143" spans="1:5" ht="8.25">
      <c r="A143" s="95" t="s">
        <v>860</v>
      </c>
      <c r="B143" s="96"/>
      <c r="C143" s="97"/>
      <c r="D143" s="97"/>
      <c r="E143" s="98"/>
    </row>
    <row r="144" spans="1:5" ht="8.25">
      <c r="A144" s="95" t="s">
        <v>861</v>
      </c>
      <c r="B144" s="96"/>
      <c r="C144" s="97"/>
      <c r="D144" s="97"/>
      <c r="E144" s="98"/>
    </row>
    <row r="145" spans="1:5" ht="8.25">
      <c r="A145" s="95" t="s">
        <v>866</v>
      </c>
      <c r="B145" s="96" t="s">
        <v>862</v>
      </c>
      <c r="C145" s="97" t="s">
        <v>863</v>
      </c>
      <c r="D145" s="97" t="s">
        <v>864</v>
      </c>
      <c r="E145" s="98" t="s">
        <v>865</v>
      </c>
    </row>
    <row r="146" spans="1:5" ht="8.25">
      <c r="A146" s="95" t="s">
        <v>871</v>
      </c>
      <c r="B146" s="96" t="s">
        <v>867</v>
      </c>
      <c r="C146" s="97" t="s">
        <v>868</v>
      </c>
      <c r="D146" s="97" t="s">
        <v>869</v>
      </c>
      <c r="E146" s="98" t="s">
        <v>870</v>
      </c>
    </row>
    <row r="147" spans="1:5" ht="8.25">
      <c r="A147" s="95" t="s">
        <v>876</v>
      </c>
      <c r="B147" s="96" t="s">
        <v>872</v>
      </c>
      <c r="C147" s="97" t="s">
        <v>873</v>
      </c>
      <c r="D147" s="97" t="s">
        <v>874</v>
      </c>
      <c r="E147" s="98" t="s">
        <v>875</v>
      </c>
    </row>
    <row r="148" spans="1:5" ht="8.25">
      <c r="A148" s="95" t="s">
        <v>493</v>
      </c>
      <c r="B148" s="96"/>
      <c r="C148" s="97"/>
      <c r="D148" s="97"/>
      <c r="E148" s="98"/>
    </row>
    <row r="149" spans="1:5" ht="8.25">
      <c r="A149" s="95" t="s">
        <v>877</v>
      </c>
      <c r="B149" s="96"/>
      <c r="C149" s="97"/>
      <c r="D149" s="97"/>
      <c r="E149" s="98"/>
    </row>
    <row r="150" spans="1:5" ht="8.25">
      <c r="A150" s="95" t="s">
        <v>878</v>
      </c>
      <c r="B150" s="96" t="s">
        <v>879</v>
      </c>
      <c r="C150" s="97" t="s">
        <v>880</v>
      </c>
      <c r="D150" s="97" t="s">
        <v>881</v>
      </c>
      <c r="E150" s="98" t="s">
        <v>882</v>
      </c>
    </row>
    <row r="151" spans="1:5" ht="8.25">
      <c r="A151" s="95" t="s">
        <v>883</v>
      </c>
      <c r="B151" s="96"/>
      <c r="C151" s="97"/>
      <c r="D151" s="97"/>
      <c r="E151" s="98"/>
    </row>
    <row r="152" spans="1:5" ht="8.25">
      <c r="A152" s="95" t="s">
        <v>884</v>
      </c>
      <c r="B152" s="96" t="s">
        <v>885</v>
      </c>
      <c r="C152" s="97" t="s">
        <v>886</v>
      </c>
      <c r="D152" s="97" t="s">
        <v>887</v>
      </c>
      <c r="E152" s="98" t="s">
        <v>888</v>
      </c>
    </row>
    <row r="153" spans="1:5" ht="8.25">
      <c r="A153" s="95" t="s">
        <v>893</v>
      </c>
      <c r="B153" s="96" t="s">
        <v>889</v>
      </c>
      <c r="C153" s="97" t="s">
        <v>890</v>
      </c>
      <c r="D153" s="97" t="s">
        <v>891</v>
      </c>
      <c r="E153" s="98" t="s">
        <v>892</v>
      </c>
    </row>
    <row r="154" spans="1:5" ht="8.25">
      <c r="A154" s="95" t="s">
        <v>894</v>
      </c>
      <c r="B154" s="96"/>
      <c r="C154" s="97"/>
      <c r="D154" s="97"/>
      <c r="E154" s="98"/>
    </row>
    <row r="155" spans="1:5" ht="8.25">
      <c r="A155" s="95" t="s">
        <v>899</v>
      </c>
      <c r="B155" s="96" t="s">
        <v>895</v>
      </c>
      <c r="C155" s="97" t="s">
        <v>896</v>
      </c>
      <c r="D155" s="97" t="s">
        <v>897</v>
      </c>
      <c r="E155" s="98" t="s">
        <v>898</v>
      </c>
    </row>
    <row r="156" spans="1:5" ht="8.25">
      <c r="A156" s="95" t="s">
        <v>494</v>
      </c>
      <c r="B156" s="96"/>
      <c r="C156" s="97"/>
      <c r="D156" s="97"/>
      <c r="E156" s="98"/>
    </row>
    <row r="157" spans="1:5" ht="8.25">
      <c r="A157" s="95" t="s">
        <v>902</v>
      </c>
      <c r="B157" s="96" t="s">
        <v>900</v>
      </c>
      <c r="C157" s="97" t="s">
        <v>901</v>
      </c>
      <c r="D157" s="97" t="s">
        <v>314</v>
      </c>
      <c r="E157" s="98" t="s">
        <v>901</v>
      </c>
    </row>
    <row r="158" spans="1:5" ht="8.25">
      <c r="A158" s="95" t="s">
        <v>903</v>
      </c>
      <c r="B158" s="96" t="s">
        <v>904</v>
      </c>
      <c r="C158" s="97" t="s">
        <v>905</v>
      </c>
      <c r="D158" s="97" t="s">
        <v>906</v>
      </c>
      <c r="E158" s="98" t="s">
        <v>907</v>
      </c>
    </row>
    <row r="159" spans="1:5" ht="8.25">
      <c r="A159" s="95" t="s">
        <v>912</v>
      </c>
      <c r="B159" s="96" t="s">
        <v>908</v>
      </c>
      <c r="C159" s="97" t="s">
        <v>909</v>
      </c>
      <c r="D159" s="97" t="s">
        <v>910</v>
      </c>
      <c r="E159" s="98" t="s">
        <v>911</v>
      </c>
    </row>
    <row r="160" spans="1:5" ht="8.25">
      <c r="A160" s="95" t="s">
        <v>917</v>
      </c>
      <c r="B160" s="96" t="s">
        <v>913</v>
      </c>
      <c r="C160" s="97" t="s">
        <v>914</v>
      </c>
      <c r="D160" s="97" t="s">
        <v>915</v>
      </c>
      <c r="E160" s="98" t="s">
        <v>916</v>
      </c>
    </row>
    <row r="161" spans="1:5" ht="8.25">
      <c r="A161" s="95" t="s">
        <v>922</v>
      </c>
      <c r="B161" s="96" t="s">
        <v>918</v>
      </c>
      <c r="C161" s="97" t="s">
        <v>919</v>
      </c>
      <c r="D161" s="97" t="s">
        <v>920</v>
      </c>
      <c r="E161" s="98" t="s">
        <v>921</v>
      </c>
    </row>
    <row r="162" spans="1:5" ht="8.25">
      <c r="A162" s="95" t="s">
        <v>518</v>
      </c>
      <c r="B162" s="96"/>
      <c r="C162" s="97"/>
      <c r="D162" s="97"/>
      <c r="E162" s="98"/>
    </row>
    <row r="163" spans="1:5" ht="8.25">
      <c r="A163" s="95" t="s">
        <v>923</v>
      </c>
      <c r="B163" s="96"/>
      <c r="C163" s="97"/>
      <c r="D163" s="97"/>
      <c r="E163" s="98"/>
    </row>
    <row r="164" spans="1:5" ht="8.25">
      <c r="A164" s="95" t="s">
        <v>928</v>
      </c>
      <c r="B164" s="96" t="s">
        <v>924</v>
      </c>
      <c r="C164" s="97" t="s">
        <v>925</v>
      </c>
      <c r="D164" s="97" t="s">
        <v>926</v>
      </c>
      <c r="E164" s="98" t="s">
        <v>927</v>
      </c>
    </row>
    <row r="165" spans="1:5" ht="8.25">
      <c r="A165" s="95" t="s">
        <v>929</v>
      </c>
      <c r="B165" s="96"/>
      <c r="C165" s="97"/>
      <c r="D165" s="97"/>
      <c r="E165" s="98"/>
    </row>
    <row r="166" spans="1:5" ht="8.25">
      <c r="A166" s="95" t="s">
        <v>934</v>
      </c>
      <c r="B166" s="96" t="s">
        <v>930</v>
      </c>
      <c r="C166" s="97" t="s">
        <v>931</v>
      </c>
      <c r="D166" s="97" t="s">
        <v>932</v>
      </c>
      <c r="E166" s="98" t="s">
        <v>933</v>
      </c>
    </row>
    <row r="167" spans="1:5" ht="8.25">
      <c r="A167" s="95" t="s">
        <v>935</v>
      </c>
      <c r="B167" s="96"/>
      <c r="C167" s="97"/>
      <c r="D167" s="97"/>
      <c r="E167" s="98"/>
    </row>
    <row r="168" spans="1:5" ht="16.5">
      <c r="A168" s="95" t="s">
        <v>940</v>
      </c>
      <c r="B168" s="96" t="s">
        <v>936</v>
      </c>
      <c r="C168" s="97" t="s">
        <v>937</v>
      </c>
      <c r="D168" s="97" t="s">
        <v>938</v>
      </c>
      <c r="E168" s="98" t="s">
        <v>939</v>
      </c>
    </row>
    <row r="169" spans="1:5" ht="8.25">
      <c r="A169" s="95" t="s">
        <v>941</v>
      </c>
      <c r="B169" s="96"/>
      <c r="C169" s="97"/>
      <c r="D169" s="97"/>
      <c r="E169" s="98"/>
    </row>
    <row r="170" spans="1:5" ht="8.25">
      <c r="A170" s="95" t="s">
        <v>946</v>
      </c>
      <c r="B170" s="96" t="s">
        <v>942</v>
      </c>
      <c r="C170" s="97" t="s">
        <v>943</v>
      </c>
      <c r="D170" s="97" t="s">
        <v>944</v>
      </c>
      <c r="E170" s="98" t="s">
        <v>945</v>
      </c>
    </row>
    <row r="171" spans="1:5" ht="8.25">
      <c r="A171" s="95" t="s">
        <v>951</v>
      </c>
      <c r="B171" s="96" t="s">
        <v>947</v>
      </c>
      <c r="C171" s="97" t="s">
        <v>948</v>
      </c>
      <c r="D171" s="97" t="s">
        <v>949</v>
      </c>
      <c r="E171" s="98" t="s">
        <v>950</v>
      </c>
    </row>
    <row r="172" spans="1:5" ht="8.25">
      <c r="A172" s="95" t="s">
        <v>954</v>
      </c>
      <c r="B172" s="96" t="s">
        <v>952</v>
      </c>
      <c r="C172" s="97" t="s">
        <v>953</v>
      </c>
      <c r="D172" s="97" t="s">
        <v>314</v>
      </c>
      <c r="E172" s="98" t="s">
        <v>953</v>
      </c>
    </row>
    <row r="173" spans="1:5" ht="8.25">
      <c r="A173" s="95" t="s">
        <v>959</v>
      </c>
      <c r="B173" s="96" t="s">
        <v>955</v>
      </c>
      <c r="C173" s="97" t="s">
        <v>956</v>
      </c>
      <c r="D173" s="97" t="s">
        <v>957</v>
      </c>
      <c r="E173" s="98" t="s">
        <v>958</v>
      </c>
    </row>
    <row r="174" spans="1:5" ht="8.25">
      <c r="A174" s="95" t="s">
        <v>960</v>
      </c>
      <c r="B174" s="96"/>
      <c r="C174" s="97"/>
      <c r="D174" s="97"/>
      <c r="E174" s="98"/>
    </row>
    <row r="175" spans="1:5" ht="8.25">
      <c r="A175" s="95" t="s">
        <v>961</v>
      </c>
      <c r="B175" s="96"/>
      <c r="C175" s="97"/>
      <c r="D175" s="97"/>
      <c r="E175" s="98"/>
    </row>
    <row r="176" spans="1:5" ht="16.5">
      <c r="A176" s="95" t="s">
        <v>965</v>
      </c>
      <c r="B176" s="96" t="s">
        <v>962</v>
      </c>
      <c r="C176" s="97" t="s">
        <v>314</v>
      </c>
      <c r="D176" s="97" t="s">
        <v>963</v>
      </c>
      <c r="E176" s="98" t="s">
        <v>964</v>
      </c>
    </row>
    <row r="177" spans="1:5" ht="8.25">
      <c r="A177" s="95" t="s">
        <v>966</v>
      </c>
      <c r="B177" s="96"/>
      <c r="C177" s="97"/>
      <c r="D177" s="97"/>
      <c r="E177" s="98"/>
    </row>
    <row r="178" spans="1:5" ht="8.25">
      <c r="A178" s="95" t="s">
        <v>971</v>
      </c>
      <c r="B178" s="96" t="s">
        <v>967</v>
      </c>
      <c r="C178" s="97" t="s">
        <v>968</v>
      </c>
      <c r="D178" s="97" t="s">
        <v>969</v>
      </c>
      <c r="E178" s="98" t="s">
        <v>970</v>
      </c>
    </row>
    <row r="179" spans="1:5" ht="8.25">
      <c r="A179" s="95" t="s">
        <v>976</v>
      </c>
      <c r="B179" s="96" t="s">
        <v>972</v>
      </c>
      <c r="C179" s="97" t="s">
        <v>973</v>
      </c>
      <c r="D179" s="97" t="s">
        <v>974</v>
      </c>
      <c r="E179" s="98" t="s">
        <v>975</v>
      </c>
    </row>
    <row r="180" spans="1:5" ht="8.25">
      <c r="A180" s="95" t="s">
        <v>979</v>
      </c>
      <c r="B180" s="96" t="s">
        <v>977</v>
      </c>
      <c r="C180" s="97" t="s">
        <v>978</v>
      </c>
      <c r="D180" s="97" t="s">
        <v>978</v>
      </c>
      <c r="E180" s="98" t="s">
        <v>314</v>
      </c>
    </row>
    <row r="181" spans="1:5" ht="8.25">
      <c r="A181" s="95" t="s">
        <v>542</v>
      </c>
      <c r="B181" s="96"/>
      <c r="C181" s="97"/>
      <c r="D181" s="97"/>
      <c r="E181" s="98"/>
    </row>
    <row r="182" spans="1:5" ht="8.25">
      <c r="A182" s="95" t="s">
        <v>980</v>
      </c>
      <c r="B182" s="96"/>
      <c r="C182" s="97"/>
      <c r="D182" s="97"/>
      <c r="E182" s="98"/>
    </row>
    <row r="183" spans="1:5" ht="8.25">
      <c r="A183" s="95" t="s">
        <v>983</v>
      </c>
      <c r="B183" s="96" t="s">
        <v>981</v>
      </c>
      <c r="C183" s="97" t="s">
        <v>982</v>
      </c>
      <c r="D183" s="97" t="s">
        <v>982</v>
      </c>
      <c r="E183" s="98" t="s">
        <v>314</v>
      </c>
    </row>
    <row r="184" spans="1:5" ht="8.25">
      <c r="A184" s="95" t="s">
        <v>595</v>
      </c>
      <c r="B184" s="96"/>
      <c r="C184" s="97"/>
      <c r="D184" s="97"/>
      <c r="E184" s="98"/>
    </row>
    <row r="185" spans="1:5" ht="16.5">
      <c r="A185" s="95" t="s">
        <v>988</v>
      </c>
      <c r="B185" s="96" t="s">
        <v>984</v>
      </c>
      <c r="C185" s="97" t="s">
        <v>985</v>
      </c>
      <c r="D185" s="97" t="s">
        <v>986</v>
      </c>
      <c r="E185" s="98" t="s">
        <v>987</v>
      </c>
    </row>
    <row r="186" spans="1:5" ht="8.25">
      <c r="A186" s="95" t="s">
        <v>625</v>
      </c>
      <c r="B186" s="96"/>
      <c r="C186" s="97"/>
      <c r="D186" s="97"/>
      <c r="E186" s="98"/>
    </row>
    <row r="187" spans="1:5" ht="8.25">
      <c r="A187" s="95" t="s">
        <v>989</v>
      </c>
      <c r="B187" s="96"/>
      <c r="C187" s="97"/>
      <c r="D187" s="97"/>
      <c r="E187" s="98"/>
    </row>
    <row r="188" spans="1:5" ht="8.25">
      <c r="A188" s="95" t="s">
        <v>994</v>
      </c>
      <c r="B188" s="96" t="s">
        <v>990</v>
      </c>
      <c r="C188" s="97" t="s">
        <v>991</v>
      </c>
      <c r="D188" s="97" t="s">
        <v>992</v>
      </c>
      <c r="E188" s="98" t="s">
        <v>993</v>
      </c>
    </row>
    <row r="189" spans="1:5" ht="8.25">
      <c r="A189" s="95" t="s">
        <v>632</v>
      </c>
      <c r="B189" s="96"/>
      <c r="C189" s="97"/>
      <c r="D189" s="97"/>
      <c r="E189" s="98"/>
    </row>
    <row r="190" spans="1:5" ht="16.5">
      <c r="A190" s="95" t="s">
        <v>999</v>
      </c>
      <c r="B190" s="96" t="s">
        <v>995</v>
      </c>
      <c r="C190" s="97" t="s">
        <v>996</v>
      </c>
      <c r="D190" s="97" t="s">
        <v>997</v>
      </c>
      <c r="E190" s="98" t="s">
        <v>998</v>
      </c>
    </row>
    <row r="191" spans="1:5" ht="16.5">
      <c r="A191" s="95" t="s">
        <v>1004</v>
      </c>
      <c r="B191" s="96" t="s">
        <v>1000</v>
      </c>
      <c r="C191" s="97" t="s">
        <v>1001</v>
      </c>
      <c r="D191" s="97" t="s">
        <v>1002</v>
      </c>
      <c r="E191" s="98" t="s">
        <v>1003</v>
      </c>
    </row>
    <row r="192" spans="1:5" ht="8.25">
      <c r="A192" s="95" t="s">
        <v>1005</v>
      </c>
      <c r="B192" s="96"/>
      <c r="C192" s="97"/>
      <c r="D192" s="97"/>
      <c r="E192" s="98"/>
    </row>
    <row r="193" spans="1:5" ht="8.25">
      <c r="A193" s="95" t="s">
        <v>1006</v>
      </c>
      <c r="B193" s="96"/>
      <c r="C193" s="97"/>
      <c r="D193" s="97"/>
      <c r="E193" s="98"/>
    </row>
    <row r="194" spans="1:5" ht="8.25">
      <c r="A194" s="95" t="s">
        <v>1011</v>
      </c>
      <c r="B194" s="96" t="s">
        <v>1007</v>
      </c>
      <c r="C194" s="97" t="s">
        <v>1008</v>
      </c>
      <c r="D194" s="97" t="s">
        <v>1009</v>
      </c>
      <c r="E194" s="98" t="s">
        <v>1010</v>
      </c>
    </row>
    <row r="195" spans="1:5" ht="8.25">
      <c r="A195" s="95" t="s">
        <v>1012</v>
      </c>
      <c r="B195" s="96" t="s">
        <v>1013</v>
      </c>
      <c r="C195" s="97" t="s">
        <v>1014</v>
      </c>
      <c r="D195" s="97" t="s">
        <v>1015</v>
      </c>
      <c r="E195" s="98" t="s">
        <v>1016</v>
      </c>
    </row>
    <row r="196" spans="1:5" ht="8.25">
      <c r="A196" s="95" t="s">
        <v>1017</v>
      </c>
      <c r="B196" s="96"/>
      <c r="C196" s="97"/>
      <c r="D196" s="97"/>
      <c r="E196" s="98"/>
    </row>
    <row r="197" spans="1:5" ht="8.25">
      <c r="A197" s="95" t="s">
        <v>1018</v>
      </c>
      <c r="B197" s="96" t="s">
        <v>1019</v>
      </c>
      <c r="C197" s="97" t="s">
        <v>1020</v>
      </c>
      <c r="D197" s="97" t="s">
        <v>1021</v>
      </c>
      <c r="E197" s="98" t="s">
        <v>1022</v>
      </c>
    </row>
    <row r="198" spans="1:5" ht="8.25">
      <c r="A198" s="95" t="s">
        <v>1027</v>
      </c>
      <c r="B198" s="96" t="s">
        <v>1023</v>
      </c>
      <c r="C198" s="97" t="s">
        <v>1024</v>
      </c>
      <c r="D198" s="97" t="s">
        <v>1025</v>
      </c>
      <c r="E198" s="98" t="s">
        <v>1026</v>
      </c>
    </row>
    <row r="199" spans="1:5" ht="8.25">
      <c r="A199" s="95" t="s">
        <v>1032</v>
      </c>
      <c r="B199" s="96" t="s">
        <v>1028</v>
      </c>
      <c r="C199" s="97" t="s">
        <v>1029</v>
      </c>
      <c r="D199" s="97" t="s">
        <v>1030</v>
      </c>
      <c r="E199" s="98" t="s">
        <v>1031</v>
      </c>
    </row>
    <row r="200" spans="1:5" ht="8.25">
      <c r="A200" s="95" t="s">
        <v>641</v>
      </c>
      <c r="B200" s="96"/>
      <c r="C200" s="97"/>
      <c r="D200" s="97"/>
      <c r="E200" s="98"/>
    </row>
    <row r="201" spans="1:5" ht="8.25">
      <c r="A201" s="95" t="s">
        <v>642</v>
      </c>
      <c r="B201" s="96"/>
      <c r="C201" s="97"/>
      <c r="D201" s="97"/>
      <c r="E201" s="98"/>
    </row>
    <row r="202" spans="1:5" ht="8.25">
      <c r="A202" s="95" t="s">
        <v>1037</v>
      </c>
      <c r="B202" s="96" t="s">
        <v>1033</v>
      </c>
      <c r="C202" s="97" t="s">
        <v>1034</v>
      </c>
      <c r="D202" s="97" t="s">
        <v>1035</v>
      </c>
      <c r="E202" s="98" t="s">
        <v>1036</v>
      </c>
    </row>
    <row r="203" spans="1:5" ht="8.25">
      <c r="A203" s="95" t="s">
        <v>1038</v>
      </c>
      <c r="B203" s="96"/>
      <c r="C203" s="97"/>
      <c r="D203" s="97"/>
      <c r="E203" s="98"/>
    </row>
    <row r="204" spans="1:5" ht="8.25">
      <c r="A204" s="95" t="s">
        <v>1039</v>
      </c>
      <c r="B204" s="96" t="s">
        <v>1040</v>
      </c>
      <c r="C204" s="97" t="s">
        <v>1041</v>
      </c>
      <c r="D204" s="97" t="s">
        <v>1042</v>
      </c>
      <c r="E204" s="98" t="s">
        <v>1043</v>
      </c>
    </row>
    <row r="205" spans="1:5" ht="8.25">
      <c r="A205" s="95" t="s">
        <v>654</v>
      </c>
      <c r="B205" s="96"/>
      <c r="C205" s="97"/>
      <c r="D205" s="97"/>
      <c r="E205" s="98"/>
    </row>
    <row r="206" spans="1:5" ht="8.25">
      <c r="A206" s="95" t="s">
        <v>589</v>
      </c>
      <c r="B206" s="96"/>
      <c r="C206" s="97"/>
      <c r="D206" s="97"/>
      <c r="E206" s="98"/>
    </row>
    <row r="207" spans="1:5" ht="8.25">
      <c r="A207" s="95" t="s">
        <v>1044</v>
      </c>
      <c r="B207" s="96" t="s">
        <v>1045</v>
      </c>
      <c r="C207" s="97" t="s">
        <v>1046</v>
      </c>
      <c r="D207" s="97" t="s">
        <v>1047</v>
      </c>
      <c r="E207" s="98" t="s">
        <v>1048</v>
      </c>
    </row>
    <row r="208" spans="1:5" ht="8.25">
      <c r="A208" s="95" t="s">
        <v>1049</v>
      </c>
      <c r="B208" s="96"/>
      <c r="C208" s="97"/>
      <c r="D208" s="97"/>
      <c r="E208" s="98"/>
    </row>
    <row r="209" spans="1:5" ht="16.5">
      <c r="A209" s="95" t="s">
        <v>1054</v>
      </c>
      <c r="B209" s="96" t="s">
        <v>1050</v>
      </c>
      <c r="C209" s="97" t="s">
        <v>1051</v>
      </c>
      <c r="D209" s="97" t="s">
        <v>1052</v>
      </c>
      <c r="E209" s="98" t="s">
        <v>1053</v>
      </c>
    </row>
    <row r="210" spans="1:5" ht="16.5">
      <c r="A210" s="95" t="s">
        <v>1059</v>
      </c>
      <c r="B210" s="96" t="s">
        <v>1055</v>
      </c>
      <c r="C210" s="97" t="s">
        <v>1056</v>
      </c>
      <c r="D210" s="97" t="s">
        <v>1057</v>
      </c>
      <c r="E210" s="98" t="s">
        <v>1058</v>
      </c>
    </row>
    <row r="211" spans="1:5" ht="8.25">
      <c r="A211" s="95" t="s">
        <v>1060</v>
      </c>
      <c r="B211" s="96" t="s">
        <v>1061</v>
      </c>
      <c r="C211" s="97" t="s">
        <v>1062</v>
      </c>
      <c r="D211" s="97" t="s">
        <v>314</v>
      </c>
      <c r="E211" s="98" t="s">
        <v>1062</v>
      </c>
    </row>
    <row r="212" spans="1:5" ht="8.25">
      <c r="A212" s="95" t="s">
        <v>1065</v>
      </c>
      <c r="B212" s="96" t="s">
        <v>1063</v>
      </c>
      <c r="C212" s="97" t="s">
        <v>1064</v>
      </c>
      <c r="D212" s="97" t="s">
        <v>1064</v>
      </c>
      <c r="E212" s="98" t="s">
        <v>314</v>
      </c>
    </row>
    <row r="213" spans="1:5" ht="8.25">
      <c r="A213" s="95" t="s">
        <v>1066</v>
      </c>
      <c r="B213" s="96"/>
      <c r="C213" s="97"/>
      <c r="D213" s="97"/>
      <c r="E213" s="98"/>
    </row>
    <row r="214" spans="1:5" ht="16.5">
      <c r="A214" s="95" t="s">
        <v>1071</v>
      </c>
      <c r="B214" s="96" t="s">
        <v>1067</v>
      </c>
      <c r="C214" s="97" t="s">
        <v>1068</v>
      </c>
      <c r="D214" s="97" t="s">
        <v>1069</v>
      </c>
      <c r="E214" s="98" t="s">
        <v>1070</v>
      </c>
    </row>
    <row r="215" spans="1:5" ht="8.25">
      <c r="A215" s="95" t="s">
        <v>673</v>
      </c>
      <c r="B215" s="96"/>
      <c r="C215" s="97"/>
      <c r="D215" s="97"/>
      <c r="E215" s="98"/>
    </row>
    <row r="216" spans="1:5" ht="8.25">
      <c r="A216" s="95" t="s">
        <v>1072</v>
      </c>
      <c r="B216" s="96"/>
      <c r="C216" s="97"/>
      <c r="D216" s="97"/>
      <c r="E216" s="98"/>
    </row>
    <row r="217" spans="1:5" ht="8.25">
      <c r="A217" s="95" t="s">
        <v>1077</v>
      </c>
      <c r="B217" s="96" t="s">
        <v>1073</v>
      </c>
      <c r="C217" s="97" t="s">
        <v>1074</v>
      </c>
      <c r="D217" s="97" t="s">
        <v>1075</v>
      </c>
      <c r="E217" s="98" t="s">
        <v>1076</v>
      </c>
    </row>
    <row r="218" spans="1:5" ht="8.25">
      <c r="A218" s="95" t="s">
        <v>674</v>
      </c>
      <c r="B218" s="96"/>
      <c r="C218" s="97"/>
      <c r="D218" s="97"/>
      <c r="E218" s="98"/>
    </row>
    <row r="219" spans="1:5" ht="8.25">
      <c r="A219" s="95" t="s">
        <v>1082</v>
      </c>
      <c r="B219" s="96" t="s">
        <v>1078</v>
      </c>
      <c r="C219" s="97" t="s">
        <v>1079</v>
      </c>
      <c r="D219" s="97" t="s">
        <v>1080</v>
      </c>
      <c r="E219" s="98" t="s">
        <v>1081</v>
      </c>
    </row>
    <row r="220" spans="1:5" ht="8.25">
      <c r="A220" s="95" t="s">
        <v>1087</v>
      </c>
      <c r="B220" s="96" t="s">
        <v>1083</v>
      </c>
      <c r="C220" s="97" t="s">
        <v>1084</v>
      </c>
      <c r="D220" s="97" t="s">
        <v>1085</v>
      </c>
      <c r="E220" s="98" t="s">
        <v>1086</v>
      </c>
    </row>
    <row r="221" spans="1:5" ht="16.5">
      <c r="A221" s="95" t="s">
        <v>1092</v>
      </c>
      <c r="B221" s="96" t="s">
        <v>1088</v>
      </c>
      <c r="C221" s="97" t="s">
        <v>1089</v>
      </c>
      <c r="D221" s="97" t="s">
        <v>1090</v>
      </c>
      <c r="E221" s="98" t="s">
        <v>1091</v>
      </c>
    </row>
    <row r="222" spans="1:5" ht="8.25">
      <c r="A222" s="95" t="s">
        <v>1093</v>
      </c>
      <c r="B222" s="96"/>
      <c r="C222" s="97"/>
      <c r="D222" s="97"/>
      <c r="E222" s="98"/>
    </row>
    <row r="223" spans="1:5" ht="8.25">
      <c r="A223" s="95" t="s">
        <v>1098</v>
      </c>
      <c r="B223" s="96" t="s">
        <v>1094</v>
      </c>
      <c r="C223" s="97" t="s">
        <v>1095</v>
      </c>
      <c r="D223" s="97" t="s">
        <v>1096</v>
      </c>
      <c r="E223" s="98" t="s">
        <v>1097</v>
      </c>
    </row>
    <row r="224" spans="1:5" ht="8.25">
      <c r="A224" s="95" t="s">
        <v>1103</v>
      </c>
      <c r="B224" s="96" t="s">
        <v>1099</v>
      </c>
      <c r="C224" s="97" t="s">
        <v>1100</v>
      </c>
      <c r="D224" s="97" t="s">
        <v>1101</v>
      </c>
      <c r="E224" s="98" t="s">
        <v>1102</v>
      </c>
    </row>
    <row r="225" spans="1:5" ht="8.25">
      <c r="A225" s="95" t="s">
        <v>1108</v>
      </c>
      <c r="B225" s="96" t="s">
        <v>1104</v>
      </c>
      <c r="C225" s="97" t="s">
        <v>1105</v>
      </c>
      <c r="D225" s="97" t="s">
        <v>1106</v>
      </c>
      <c r="E225" s="98" t="s">
        <v>1107</v>
      </c>
    </row>
    <row r="226" spans="1:5" ht="8.25">
      <c r="A226" s="95" t="s">
        <v>685</v>
      </c>
      <c r="B226" s="96"/>
      <c r="C226" s="97"/>
      <c r="D226" s="97"/>
      <c r="E226" s="98"/>
    </row>
    <row r="227" spans="1:5" ht="8.25">
      <c r="A227" s="95" t="s">
        <v>1109</v>
      </c>
      <c r="B227" s="96"/>
      <c r="C227" s="97"/>
      <c r="D227" s="97"/>
      <c r="E227" s="98"/>
    </row>
    <row r="228" spans="1:5" ht="8.25">
      <c r="A228" s="95" t="s">
        <v>1114</v>
      </c>
      <c r="B228" s="96" t="s">
        <v>1110</v>
      </c>
      <c r="C228" s="97" t="s">
        <v>1111</v>
      </c>
      <c r="D228" s="97" t="s">
        <v>1112</v>
      </c>
      <c r="E228" s="98" t="s">
        <v>1113</v>
      </c>
    </row>
    <row r="229" spans="1:5" ht="8.25">
      <c r="A229" s="95" t="s">
        <v>1115</v>
      </c>
      <c r="B229" s="96"/>
      <c r="C229" s="97"/>
      <c r="D229" s="97"/>
      <c r="E229" s="98"/>
    </row>
    <row r="230" spans="1:5" ht="8.25">
      <c r="A230" s="95" t="s">
        <v>1120</v>
      </c>
      <c r="B230" s="96" t="s">
        <v>1116</v>
      </c>
      <c r="C230" s="97" t="s">
        <v>1117</v>
      </c>
      <c r="D230" s="97" t="s">
        <v>1118</v>
      </c>
      <c r="E230" s="98" t="s">
        <v>1119</v>
      </c>
    </row>
    <row r="231" spans="1:5" ht="8.25">
      <c r="A231" s="95" t="s">
        <v>1121</v>
      </c>
      <c r="B231" s="96"/>
      <c r="C231" s="97"/>
      <c r="D231" s="97"/>
      <c r="E231" s="98"/>
    </row>
    <row r="232" spans="1:5" ht="8.25">
      <c r="A232" s="95" t="s">
        <v>1125</v>
      </c>
      <c r="B232" s="96" t="s">
        <v>1122</v>
      </c>
      <c r="C232" s="97" t="s">
        <v>314</v>
      </c>
      <c r="D232" s="97" t="s">
        <v>1123</v>
      </c>
      <c r="E232" s="98" t="s">
        <v>1124</v>
      </c>
    </row>
    <row r="233" spans="1:5" ht="8.25">
      <c r="A233" s="95" t="s">
        <v>1126</v>
      </c>
      <c r="B233" s="96"/>
      <c r="C233" s="97"/>
      <c r="D233" s="97"/>
      <c r="E233" s="98"/>
    </row>
    <row r="234" spans="1:5" ht="8.25">
      <c r="A234" s="95" t="s">
        <v>1127</v>
      </c>
      <c r="B234" s="96" t="s">
        <v>1128</v>
      </c>
      <c r="C234" s="97" t="s">
        <v>1129</v>
      </c>
      <c r="D234" s="97" t="s">
        <v>1130</v>
      </c>
      <c r="E234" s="98" t="s">
        <v>1131</v>
      </c>
    </row>
    <row r="235" spans="1:5" ht="8.25">
      <c r="A235" s="95" t="s">
        <v>1132</v>
      </c>
      <c r="B235" s="96"/>
      <c r="C235" s="97"/>
      <c r="D235" s="97"/>
      <c r="E235" s="98"/>
    </row>
    <row r="236" spans="1:5" ht="8.25">
      <c r="A236" s="95" t="s">
        <v>1137</v>
      </c>
      <c r="B236" s="96" t="s">
        <v>1133</v>
      </c>
      <c r="C236" s="97" t="s">
        <v>1134</v>
      </c>
      <c r="D236" s="97" t="s">
        <v>1135</v>
      </c>
      <c r="E236" s="98" t="s">
        <v>1136</v>
      </c>
    </row>
    <row r="237" spans="1:5" ht="8.25">
      <c r="A237" s="95" t="s">
        <v>1142</v>
      </c>
      <c r="B237" s="96" t="s">
        <v>1138</v>
      </c>
      <c r="C237" s="97" t="s">
        <v>1139</v>
      </c>
      <c r="D237" s="97" t="s">
        <v>1140</v>
      </c>
      <c r="E237" s="98" t="s">
        <v>1141</v>
      </c>
    </row>
    <row r="238" spans="1:5" ht="8.25">
      <c r="A238" s="95" t="s">
        <v>1143</v>
      </c>
      <c r="B238" s="96"/>
      <c r="C238" s="97"/>
      <c r="D238" s="97"/>
      <c r="E238" s="98"/>
    </row>
    <row r="239" spans="1:5" ht="16.5">
      <c r="A239" s="95" t="s">
        <v>1146</v>
      </c>
      <c r="B239" s="96" t="s">
        <v>1144</v>
      </c>
      <c r="C239" s="97" t="s">
        <v>1145</v>
      </c>
      <c r="D239" s="97" t="s">
        <v>1145</v>
      </c>
      <c r="E239" s="98" t="s">
        <v>314</v>
      </c>
    </row>
    <row r="240" spans="1:5" ht="16.5">
      <c r="A240" s="95" t="s">
        <v>1151</v>
      </c>
      <c r="B240" s="96" t="s">
        <v>1147</v>
      </c>
      <c r="C240" s="97" t="s">
        <v>1148</v>
      </c>
      <c r="D240" s="97" t="s">
        <v>1149</v>
      </c>
      <c r="E240" s="98" t="s">
        <v>1150</v>
      </c>
    </row>
    <row r="241" spans="1:5" ht="8.25">
      <c r="A241" s="95" t="s">
        <v>699</v>
      </c>
      <c r="B241" s="96"/>
      <c r="C241" s="97"/>
      <c r="D241" s="97"/>
      <c r="E241" s="98"/>
    </row>
    <row r="242" spans="1:5" ht="16.5">
      <c r="A242" s="95" t="s">
        <v>1156</v>
      </c>
      <c r="B242" s="96" t="s">
        <v>1152</v>
      </c>
      <c r="C242" s="97" t="s">
        <v>1153</v>
      </c>
      <c r="D242" s="97" t="s">
        <v>1154</v>
      </c>
      <c r="E242" s="98" t="s">
        <v>1155</v>
      </c>
    </row>
    <row r="243" spans="1:5" ht="8.25">
      <c r="A243" s="95" t="s">
        <v>1161</v>
      </c>
      <c r="B243" s="96" t="s">
        <v>1157</v>
      </c>
      <c r="C243" s="97" t="s">
        <v>1158</v>
      </c>
      <c r="D243" s="97" t="s">
        <v>1159</v>
      </c>
      <c r="E243" s="98" t="s">
        <v>1160</v>
      </c>
    </row>
    <row r="244" spans="1:5" ht="8.25">
      <c r="A244" s="95" t="s">
        <v>1166</v>
      </c>
      <c r="B244" s="96" t="s">
        <v>1162</v>
      </c>
      <c r="C244" s="97" t="s">
        <v>1163</v>
      </c>
      <c r="D244" s="97" t="s">
        <v>1164</v>
      </c>
      <c r="E244" s="98" t="s">
        <v>1165</v>
      </c>
    </row>
    <row r="245" spans="1:5" ht="16.5">
      <c r="A245" s="95" t="s">
        <v>1171</v>
      </c>
      <c r="B245" s="96" t="s">
        <v>1167</v>
      </c>
      <c r="C245" s="97" t="s">
        <v>1168</v>
      </c>
      <c r="D245" s="97" t="s">
        <v>1169</v>
      </c>
      <c r="E245" s="98" t="s">
        <v>1170</v>
      </c>
    </row>
    <row r="246" spans="1:5" ht="8.25">
      <c r="A246" s="95" t="s">
        <v>1172</v>
      </c>
      <c r="B246" s="96"/>
      <c r="C246" s="97"/>
      <c r="D246" s="97"/>
      <c r="E246" s="98"/>
    </row>
    <row r="247" spans="1:5" ht="16.5">
      <c r="A247" s="95" t="s">
        <v>1177</v>
      </c>
      <c r="B247" s="96" t="s">
        <v>1173</v>
      </c>
      <c r="C247" s="97" t="s">
        <v>1174</v>
      </c>
      <c r="D247" s="97" t="s">
        <v>1175</v>
      </c>
      <c r="E247" s="98" t="s">
        <v>1176</v>
      </c>
    </row>
    <row r="248" spans="1:5" ht="16.5">
      <c r="A248" s="95" t="s">
        <v>1182</v>
      </c>
      <c r="B248" s="96" t="s">
        <v>1178</v>
      </c>
      <c r="C248" s="97" t="s">
        <v>1179</v>
      </c>
      <c r="D248" s="97" t="s">
        <v>1180</v>
      </c>
      <c r="E248" s="98" t="s">
        <v>1181</v>
      </c>
    </row>
    <row r="249" spans="1:5" ht="8.25">
      <c r="A249" s="95" t="s">
        <v>705</v>
      </c>
      <c r="B249" s="96"/>
      <c r="C249" s="97"/>
      <c r="D249" s="97"/>
      <c r="E249" s="98"/>
    </row>
    <row r="250" spans="1:5" ht="8.25">
      <c r="A250" s="95" t="s">
        <v>1183</v>
      </c>
      <c r="B250" s="96"/>
      <c r="C250" s="97"/>
      <c r="D250" s="97"/>
      <c r="E250" s="98"/>
    </row>
    <row r="251" spans="1:5" ht="16.5">
      <c r="A251" s="95" t="s">
        <v>1188</v>
      </c>
      <c r="B251" s="96" t="s">
        <v>1184</v>
      </c>
      <c r="C251" s="97" t="s">
        <v>1185</v>
      </c>
      <c r="D251" s="97" t="s">
        <v>1186</v>
      </c>
      <c r="E251" s="98" t="s">
        <v>1187</v>
      </c>
    </row>
    <row r="252" spans="1:5" ht="8.25">
      <c r="A252" s="95" t="s">
        <v>1189</v>
      </c>
      <c r="B252" s="96"/>
      <c r="C252" s="97"/>
      <c r="D252" s="97"/>
      <c r="E252" s="98"/>
    </row>
    <row r="253" spans="1:5" ht="16.5">
      <c r="A253" s="95" t="s">
        <v>1194</v>
      </c>
      <c r="B253" s="96" t="s">
        <v>1190</v>
      </c>
      <c r="C253" s="97" t="s">
        <v>1191</v>
      </c>
      <c r="D253" s="97" t="s">
        <v>1192</v>
      </c>
      <c r="E253" s="98" t="s">
        <v>1193</v>
      </c>
    </row>
    <row r="254" spans="1:5" ht="8.25">
      <c r="A254" s="95" t="s">
        <v>1195</v>
      </c>
      <c r="B254" s="96"/>
      <c r="C254" s="97"/>
      <c r="D254" s="97"/>
      <c r="E254" s="98"/>
    </row>
    <row r="255" spans="1:5" ht="16.5">
      <c r="A255" s="95" t="s">
        <v>1200</v>
      </c>
      <c r="B255" s="96" t="s">
        <v>1196</v>
      </c>
      <c r="C255" s="97" t="s">
        <v>1197</v>
      </c>
      <c r="D255" s="97" t="s">
        <v>1198</v>
      </c>
      <c r="E255" s="98" t="s">
        <v>1199</v>
      </c>
    </row>
    <row r="256" spans="1:5" ht="8.25">
      <c r="A256" s="95" t="s">
        <v>1201</v>
      </c>
      <c r="B256" s="96"/>
      <c r="C256" s="97"/>
      <c r="D256" s="97"/>
      <c r="E256" s="98"/>
    </row>
    <row r="257" spans="1:5" ht="16.5">
      <c r="A257" s="95" t="s">
        <v>1206</v>
      </c>
      <c r="B257" s="96" t="s">
        <v>1202</v>
      </c>
      <c r="C257" s="97" t="s">
        <v>1203</v>
      </c>
      <c r="D257" s="97" t="s">
        <v>1204</v>
      </c>
      <c r="E257" s="98" t="s">
        <v>1205</v>
      </c>
    </row>
    <row r="258" spans="1:5" ht="8.25">
      <c r="A258" s="95" t="s">
        <v>1207</v>
      </c>
      <c r="B258" s="96"/>
      <c r="C258" s="97"/>
      <c r="D258" s="97"/>
      <c r="E258" s="98"/>
    </row>
    <row r="259" spans="1:5" ht="8.25">
      <c r="A259" s="95" t="s">
        <v>1210</v>
      </c>
      <c r="B259" s="96" t="s">
        <v>1208</v>
      </c>
      <c r="C259" s="97" t="s">
        <v>1209</v>
      </c>
      <c r="D259" s="97" t="s">
        <v>1209</v>
      </c>
      <c r="E259" s="98" t="s">
        <v>314</v>
      </c>
    </row>
    <row r="260" spans="1:5" ht="8.25">
      <c r="A260" s="95" t="s">
        <v>1211</v>
      </c>
      <c r="B260" s="96"/>
      <c r="C260" s="97"/>
      <c r="D260" s="97"/>
      <c r="E260" s="98"/>
    </row>
    <row r="261" spans="1:5" ht="16.5">
      <c r="A261" s="95" t="s">
        <v>1214</v>
      </c>
      <c r="B261" s="96" t="s">
        <v>1212</v>
      </c>
      <c r="C261" s="97" t="s">
        <v>1213</v>
      </c>
      <c r="D261" s="97" t="s">
        <v>1213</v>
      </c>
      <c r="E261" s="98" t="s">
        <v>314</v>
      </c>
    </row>
    <row r="262" spans="1:5" ht="8.25">
      <c r="A262" s="95" t="s">
        <v>1215</v>
      </c>
      <c r="B262" s="96"/>
      <c r="C262" s="97"/>
      <c r="D262" s="97"/>
      <c r="E262" s="98"/>
    </row>
    <row r="263" spans="1:5" ht="16.5">
      <c r="A263" s="95" t="s">
        <v>1218</v>
      </c>
      <c r="B263" s="96" t="s">
        <v>1216</v>
      </c>
      <c r="C263" s="97" t="s">
        <v>1217</v>
      </c>
      <c r="D263" s="97" t="s">
        <v>1217</v>
      </c>
      <c r="E263" s="98" t="s">
        <v>314</v>
      </c>
    </row>
    <row r="264" spans="1:5" ht="8.25">
      <c r="A264" s="95" t="s">
        <v>1219</v>
      </c>
      <c r="B264" s="96"/>
      <c r="C264" s="97"/>
      <c r="D264" s="97"/>
      <c r="E264" s="98"/>
    </row>
    <row r="265" spans="1:5" ht="16.5">
      <c r="A265" s="95" t="s">
        <v>1224</v>
      </c>
      <c r="B265" s="96" t="s">
        <v>1220</v>
      </c>
      <c r="C265" s="97" t="s">
        <v>1221</v>
      </c>
      <c r="D265" s="97" t="s">
        <v>1222</v>
      </c>
      <c r="E265" s="98" t="s">
        <v>1223</v>
      </c>
    </row>
    <row r="266" spans="1:5" ht="16.5">
      <c r="A266" s="95" t="s">
        <v>1229</v>
      </c>
      <c r="B266" s="96" t="s">
        <v>1225</v>
      </c>
      <c r="C266" s="97" t="s">
        <v>1226</v>
      </c>
      <c r="D266" s="97" t="s">
        <v>1227</v>
      </c>
      <c r="E266" s="98" t="s">
        <v>1228</v>
      </c>
    </row>
    <row r="267" spans="1:5" ht="8.25">
      <c r="A267" s="95" t="s">
        <v>1230</v>
      </c>
      <c r="B267" s="96"/>
      <c r="C267" s="97"/>
      <c r="D267" s="97"/>
      <c r="E267" s="98"/>
    </row>
    <row r="268" spans="1:5" ht="8.25">
      <c r="A268" s="95" t="s">
        <v>1233</v>
      </c>
      <c r="B268" s="96" t="s">
        <v>1231</v>
      </c>
      <c r="C268" s="97" t="s">
        <v>1232</v>
      </c>
      <c r="D268" s="97" t="s">
        <v>314</v>
      </c>
      <c r="E268" s="98" t="s">
        <v>1232</v>
      </c>
    </row>
    <row r="269" spans="1:5" ht="8.25">
      <c r="A269" s="95" t="s">
        <v>1234</v>
      </c>
      <c r="B269" s="96"/>
      <c r="C269" s="97"/>
      <c r="D269" s="97"/>
      <c r="E269" s="98"/>
    </row>
    <row r="270" spans="1:5" ht="8.25">
      <c r="A270" s="95" t="s">
        <v>1239</v>
      </c>
      <c r="B270" s="96" t="s">
        <v>1235</v>
      </c>
      <c r="C270" s="97" t="s">
        <v>1236</v>
      </c>
      <c r="D270" s="97" t="s">
        <v>1237</v>
      </c>
      <c r="E270" s="98" t="s">
        <v>1238</v>
      </c>
    </row>
    <row r="271" spans="1:5" ht="8.25">
      <c r="A271" s="95" t="s">
        <v>1240</v>
      </c>
      <c r="B271" s="96"/>
      <c r="C271" s="97"/>
      <c r="D271" s="97"/>
      <c r="E271" s="98"/>
    </row>
    <row r="272" spans="1:5" ht="8.25">
      <c r="A272" s="95" t="s">
        <v>1245</v>
      </c>
      <c r="B272" s="96" t="s">
        <v>1241</v>
      </c>
      <c r="C272" s="97" t="s">
        <v>1242</v>
      </c>
      <c r="D272" s="97" t="s">
        <v>1243</v>
      </c>
      <c r="E272" s="98" t="s">
        <v>1244</v>
      </c>
    </row>
    <row r="273" spans="1:5" ht="8.25">
      <c r="A273" s="95" t="s">
        <v>1246</v>
      </c>
      <c r="B273" s="96" t="s">
        <v>1247</v>
      </c>
      <c r="C273" s="97" t="s">
        <v>1248</v>
      </c>
      <c r="D273" s="97" t="s">
        <v>1249</v>
      </c>
      <c r="E273" s="98" t="s">
        <v>1250</v>
      </c>
    </row>
    <row r="274" spans="1:5" ht="16.5">
      <c r="A274" s="95" t="s">
        <v>1255</v>
      </c>
      <c r="B274" s="96" t="s">
        <v>1251</v>
      </c>
      <c r="C274" s="97" t="s">
        <v>1252</v>
      </c>
      <c r="D274" s="97" t="s">
        <v>1253</v>
      </c>
      <c r="E274" s="98" t="s">
        <v>1254</v>
      </c>
    </row>
    <row r="275" spans="1:5" ht="16.5">
      <c r="A275" s="95" t="s">
        <v>1255</v>
      </c>
      <c r="B275" s="96" t="s">
        <v>1251</v>
      </c>
      <c r="C275" s="97" t="s">
        <v>1256</v>
      </c>
      <c r="D275" s="97" t="s">
        <v>1257</v>
      </c>
      <c r="E275" s="98" t="s">
        <v>1258</v>
      </c>
    </row>
    <row r="276" spans="1:5" ht="8.25">
      <c r="A276" s="95" t="s">
        <v>1259</v>
      </c>
      <c r="B276" s="96"/>
      <c r="C276" s="97"/>
      <c r="D276" s="97"/>
      <c r="E276" s="98"/>
    </row>
    <row r="277" spans="1:5" ht="8.25">
      <c r="A277" s="95" t="s">
        <v>1264</v>
      </c>
      <c r="B277" s="96" t="s">
        <v>1260</v>
      </c>
      <c r="C277" s="97" t="s">
        <v>1261</v>
      </c>
      <c r="D277" s="97" t="s">
        <v>1262</v>
      </c>
      <c r="E277" s="98" t="s">
        <v>1263</v>
      </c>
    </row>
    <row r="278" spans="1:5" ht="8.25">
      <c r="A278" s="95"/>
      <c r="B278" s="96"/>
      <c r="C278" s="97"/>
      <c r="D278" s="97"/>
      <c r="E278" s="98"/>
    </row>
    <row r="279" spans="1:5" ht="9" thickBot="1">
      <c r="A279" s="95" t="s">
        <v>823</v>
      </c>
      <c r="B279" s="96"/>
      <c r="C279" s="99" t="s">
        <v>1265</v>
      </c>
      <c r="D279" s="99" t="s">
        <v>1266</v>
      </c>
      <c r="E279" s="102" t="s">
        <v>1267</v>
      </c>
    </row>
    <row r="280" spans="1:5" ht="9" thickTop="1">
      <c r="A280" s="95"/>
      <c r="B280" s="96"/>
      <c r="C280" s="100"/>
      <c r="D280" s="100"/>
      <c r="E280" s="101"/>
    </row>
    <row r="281" spans="1:5" ht="8.25">
      <c r="A281" s="95"/>
      <c r="B281" s="96"/>
      <c r="C281" s="97"/>
      <c r="D281" s="97"/>
      <c r="E281" s="98"/>
    </row>
    <row r="282" spans="1:5" ht="9" thickBot="1">
      <c r="A282" s="95" t="s">
        <v>1268</v>
      </c>
      <c r="B282" s="96"/>
      <c r="C282" s="99" t="s">
        <v>1256</v>
      </c>
      <c r="D282" s="99" t="s">
        <v>1257</v>
      </c>
      <c r="E282" s="102" t="s">
        <v>1258</v>
      </c>
    </row>
    <row r="283" spans="1:5" ht="9" thickTop="1">
      <c r="A283" s="95"/>
      <c r="B283" s="96"/>
      <c r="C283" s="100"/>
      <c r="D283" s="100"/>
      <c r="E283" s="101"/>
    </row>
    <row r="284" spans="1:5" ht="8.25">
      <c r="A284" s="95"/>
      <c r="B284" s="96"/>
      <c r="C284" s="97"/>
      <c r="D284" s="97"/>
      <c r="E284" s="98"/>
    </row>
    <row r="285" spans="1:5" ht="9" thickBot="1">
      <c r="A285" s="95" t="s">
        <v>1269</v>
      </c>
      <c r="B285" s="96"/>
      <c r="C285" s="99" t="s">
        <v>1270</v>
      </c>
      <c r="D285" s="99" t="s">
        <v>1271</v>
      </c>
      <c r="E285" s="102" t="s">
        <v>1272</v>
      </c>
    </row>
    <row r="286" spans="1:5" ht="9" thickTop="1">
      <c r="A286" s="95"/>
      <c r="B286" s="96"/>
      <c r="C286" s="100"/>
      <c r="D286" s="100"/>
      <c r="E286" s="101"/>
    </row>
    <row r="287" spans="1:5" ht="9" thickBot="1">
      <c r="A287" s="95" t="s">
        <v>1273</v>
      </c>
      <c r="B287" s="96"/>
      <c r="C287" s="99" t="s">
        <v>1274</v>
      </c>
      <c r="D287" s="99" t="s">
        <v>1275</v>
      </c>
      <c r="E287" s="102" t="s">
        <v>1276</v>
      </c>
    </row>
    <row r="288" spans="1:5" ht="9" thickTop="1">
      <c r="A288" s="95"/>
      <c r="B288" s="96"/>
      <c r="C288" s="100"/>
      <c r="D288" s="100"/>
      <c r="E288" s="101"/>
    </row>
    <row r="289" spans="1:5" ht="8.25">
      <c r="A289" s="103"/>
      <c r="B289" s="104"/>
      <c r="C289" s="106"/>
      <c r="D289" s="106"/>
      <c r="E289" s="105"/>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F33"/>
  <sheetViews>
    <sheetView zoomScalePageLayoutView="0" workbookViewId="0" topLeftCell="A1">
      <selection activeCell="A1" sqref="A1:F33"/>
    </sheetView>
  </sheetViews>
  <sheetFormatPr defaultColWidth="9.140625" defaultRowHeight="12.75"/>
  <cols>
    <col min="1" max="1" width="41.57421875" style="76" customWidth="1"/>
    <col min="2" max="6" width="18.421875" style="72" customWidth="1"/>
    <col min="7" max="16384" width="9.140625" style="69" customWidth="1"/>
  </cols>
  <sheetData>
    <row r="1" spans="1:6" ht="26.25" customHeight="1" thickTop="1">
      <c r="A1" s="68" t="s">
        <v>302</v>
      </c>
      <c r="B1" s="68" t="s">
        <v>303</v>
      </c>
      <c r="C1" s="68" t="s">
        <v>304</v>
      </c>
      <c r="D1" s="68" t="s">
        <v>305</v>
      </c>
      <c r="E1" s="68" t="s">
        <v>306</v>
      </c>
      <c r="F1" s="68" t="s">
        <v>307</v>
      </c>
    </row>
    <row r="2" spans="1:6" ht="12.75">
      <c r="A2" s="17"/>
      <c r="B2" s="22"/>
      <c r="C2" s="22"/>
      <c r="D2" s="22"/>
      <c r="E2" s="6"/>
      <c r="F2" s="6"/>
    </row>
    <row r="3" spans="1:6" ht="12.75">
      <c r="A3" s="70" t="s">
        <v>308</v>
      </c>
      <c r="B3" s="71" t="s">
        <v>309</v>
      </c>
      <c r="C3" s="71" t="s">
        <v>310</v>
      </c>
      <c r="D3" s="72" t="s">
        <v>311</v>
      </c>
      <c r="E3" s="71" t="s">
        <v>427</v>
      </c>
      <c r="F3" s="71" t="s">
        <v>428</v>
      </c>
    </row>
    <row r="4" spans="1:6" ht="12.75">
      <c r="A4" s="70" t="s">
        <v>312</v>
      </c>
      <c r="B4" s="71" t="s">
        <v>313</v>
      </c>
      <c r="C4" s="71" t="s">
        <v>314</v>
      </c>
      <c r="D4" s="72" t="s">
        <v>315</v>
      </c>
      <c r="E4" s="71" t="s">
        <v>429</v>
      </c>
      <c r="F4" s="71" t="s">
        <v>430</v>
      </c>
    </row>
    <row r="5" spans="1:6" ht="12.75">
      <c r="A5" s="70" t="s">
        <v>316</v>
      </c>
      <c r="B5" s="71" t="s">
        <v>317</v>
      </c>
      <c r="C5" s="71" t="s">
        <v>318</v>
      </c>
      <c r="D5" s="72" t="s">
        <v>319</v>
      </c>
      <c r="E5" s="71" t="s">
        <v>431</v>
      </c>
      <c r="F5" s="71" t="s">
        <v>432</v>
      </c>
    </row>
    <row r="6" spans="1:6" ht="12.75">
      <c r="A6" s="70" t="s">
        <v>320</v>
      </c>
      <c r="B6" s="71" t="s">
        <v>321</v>
      </c>
      <c r="C6" s="71" t="s">
        <v>322</v>
      </c>
      <c r="D6" s="72" t="s">
        <v>323</v>
      </c>
      <c r="E6" s="71" t="s">
        <v>433</v>
      </c>
      <c r="F6" s="71" t="s">
        <v>434</v>
      </c>
    </row>
    <row r="7" spans="1:6" ht="12.75">
      <c r="A7" s="70" t="s">
        <v>324</v>
      </c>
      <c r="B7" s="71" t="s">
        <v>325</v>
      </c>
      <c r="C7" s="71" t="s">
        <v>326</v>
      </c>
      <c r="D7" s="72" t="s">
        <v>327</v>
      </c>
      <c r="E7" s="71" t="s">
        <v>435</v>
      </c>
      <c r="F7" s="71" t="s">
        <v>436</v>
      </c>
    </row>
    <row r="8" spans="1:6" ht="12.75">
      <c r="A8" s="70" t="s">
        <v>328</v>
      </c>
      <c r="B8" s="71" t="s">
        <v>329</v>
      </c>
      <c r="C8" s="71" t="s">
        <v>330</v>
      </c>
      <c r="D8" s="72" t="s">
        <v>331</v>
      </c>
      <c r="E8" s="71" t="s">
        <v>437</v>
      </c>
      <c r="F8" s="71" t="s">
        <v>438</v>
      </c>
    </row>
    <row r="9" spans="1:6" ht="12.75">
      <c r="A9" s="70" t="s">
        <v>332</v>
      </c>
      <c r="B9" s="71" t="s">
        <v>333</v>
      </c>
      <c r="C9" s="71" t="s">
        <v>334</v>
      </c>
      <c r="D9" s="72" t="s">
        <v>335</v>
      </c>
      <c r="E9" s="71" t="s">
        <v>439</v>
      </c>
      <c r="F9" s="71" t="s">
        <v>440</v>
      </c>
    </row>
    <row r="10" spans="1:6" ht="12.75">
      <c r="A10" s="70" t="s">
        <v>336</v>
      </c>
      <c r="B10" s="71" t="s">
        <v>337</v>
      </c>
      <c r="C10" s="71" t="s">
        <v>338</v>
      </c>
      <c r="D10" s="72" t="s">
        <v>339</v>
      </c>
      <c r="E10" s="71" t="s">
        <v>441</v>
      </c>
      <c r="F10" s="71" t="s">
        <v>442</v>
      </c>
    </row>
    <row r="11" spans="1:6" ht="12.75">
      <c r="A11" s="70" t="s">
        <v>340</v>
      </c>
      <c r="B11" s="71" t="s">
        <v>341</v>
      </c>
      <c r="C11" s="71" t="s">
        <v>342</v>
      </c>
      <c r="D11" s="72" t="s">
        <v>343</v>
      </c>
      <c r="E11" s="71" t="s">
        <v>443</v>
      </c>
      <c r="F11" s="71" t="s">
        <v>444</v>
      </c>
    </row>
    <row r="12" spans="1:6" ht="12.75">
      <c r="A12" s="70" t="s">
        <v>196</v>
      </c>
      <c r="B12" s="71" t="s">
        <v>344</v>
      </c>
      <c r="C12" s="71" t="s">
        <v>345</v>
      </c>
      <c r="D12" s="72" t="s">
        <v>346</v>
      </c>
      <c r="E12" s="71" t="s">
        <v>445</v>
      </c>
      <c r="F12" s="71" t="s">
        <v>446</v>
      </c>
    </row>
    <row r="13" spans="1:6" ht="12.75">
      <c r="A13" s="70" t="s">
        <v>347</v>
      </c>
      <c r="B13" s="71" t="s">
        <v>348</v>
      </c>
      <c r="C13" s="71" t="s">
        <v>349</v>
      </c>
      <c r="D13" s="72" t="s">
        <v>350</v>
      </c>
      <c r="E13" s="71" t="s">
        <v>447</v>
      </c>
      <c r="F13" s="71" t="s">
        <v>448</v>
      </c>
    </row>
    <row r="14" spans="1:6" ht="12.75">
      <c r="A14" s="70" t="s">
        <v>351</v>
      </c>
      <c r="B14" s="71" t="s">
        <v>352</v>
      </c>
      <c r="C14" s="71" t="s">
        <v>353</v>
      </c>
      <c r="D14" s="72" t="s">
        <v>354</v>
      </c>
      <c r="E14" s="71" t="s">
        <v>449</v>
      </c>
      <c r="F14" s="71" t="s">
        <v>450</v>
      </c>
    </row>
    <row r="15" spans="1:6" ht="12.75">
      <c r="A15" s="70" t="s">
        <v>355</v>
      </c>
      <c r="B15" s="71" t="s">
        <v>356</v>
      </c>
      <c r="C15" s="71" t="s">
        <v>357</v>
      </c>
      <c r="D15" s="72" t="s">
        <v>358</v>
      </c>
      <c r="E15" s="71" t="s">
        <v>451</v>
      </c>
      <c r="F15" s="71" t="s">
        <v>452</v>
      </c>
    </row>
    <row r="16" spans="1:6" ht="12.75">
      <c r="A16" s="70" t="s">
        <v>362</v>
      </c>
      <c r="B16" s="71" t="s">
        <v>363</v>
      </c>
      <c r="C16" s="71" t="s">
        <v>364</v>
      </c>
      <c r="D16" s="72" t="s">
        <v>365</v>
      </c>
      <c r="E16" s="71" t="s">
        <v>453</v>
      </c>
      <c r="F16" s="71" t="s">
        <v>454</v>
      </c>
    </row>
    <row r="17" spans="1:6" ht="12.75">
      <c r="A17" s="70" t="s">
        <v>366</v>
      </c>
      <c r="B17" s="71" t="s">
        <v>367</v>
      </c>
      <c r="C17" s="71" t="s">
        <v>368</v>
      </c>
      <c r="D17" s="72" t="s">
        <v>369</v>
      </c>
      <c r="E17" s="71" t="s">
        <v>455</v>
      </c>
      <c r="F17" s="71" t="s">
        <v>456</v>
      </c>
    </row>
    <row r="18" spans="1:6" ht="12.75">
      <c r="A18" s="70" t="s">
        <v>370</v>
      </c>
      <c r="B18" s="71" t="s">
        <v>371</v>
      </c>
      <c r="C18" s="71" t="s">
        <v>372</v>
      </c>
      <c r="D18" s="72" t="s">
        <v>373</v>
      </c>
      <c r="E18" s="71" t="s">
        <v>457</v>
      </c>
      <c r="F18" s="71" t="s">
        <v>1</v>
      </c>
    </row>
    <row r="19" spans="1:6" ht="12.75">
      <c r="A19" s="70" t="s">
        <v>374</v>
      </c>
      <c r="B19" s="71" t="s">
        <v>375</v>
      </c>
      <c r="C19" s="71" t="s">
        <v>376</v>
      </c>
      <c r="D19" s="72" t="s">
        <v>377</v>
      </c>
      <c r="E19" s="71" t="s">
        <v>2</v>
      </c>
      <c r="F19" s="71" t="s">
        <v>3</v>
      </c>
    </row>
    <row r="20" spans="1:6" ht="12.75">
      <c r="A20" s="70" t="s">
        <v>378</v>
      </c>
      <c r="B20" s="71" t="s">
        <v>379</v>
      </c>
      <c r="C20" s="71" t="s">
        <v>380</v>
      </c>
      <c r="D20" s="72" t="s">
        <v>381</v>
      </c>
      <c r="E20" s="71" t="s">
        <v>4</v>
      </c>
      <c r="F20" s="71" t="s">
        <v>5</v>
      </c>
    </row>
    <row r="21" spans="1:6" ht="12.75">
      <c r="A21" s="70" t="s">
        <v>382</v>
      </c>
      <c r="B21" s="71" t="s">
        <v>383</v>
      </c>
      <c r="C21" s="71" t="s">
        <v>314</v>
      </c>
      <c r="D21" s="72" t="s">
        <v>384</v>
      </c>
      <c r="E21" s="71" t="s">
        <v>6</v>
      </c>
      <c r="F21" s="71" t="s">
        <v>7</v>
      </c>
    </row>
    <row r="22" spans="1:6" ht="12.75">
      <c r="A22" s="70" t="s">
        <v>385</v>
      </c>
      <c r="B22" s="71" t="s">
        <v>386</v>
      </c>
      <c r="C22" s="71" t="s">
        <v>387</v>
      </c>
      <c r="D22" s="72" t="s">
        <v>388</v>
      </c>
      <c r="E22" s="71" t="s">
        <v>8</v>
      </c>
      <c r="F22" s="71" t="s">
        <v>9</v>
      </c>
    </row>
    <row r="23" spans="1:6" ht="12.75">
      <c r="A23" s="70" t="s">
        <v>389</v>
      </c>
      <c r="B23" s="71" t="s">
        <v>390</v>
      </c>
      <c r="C23" s="71" t="s">
        <v>391</v>
      </c>
      <c r="D23" s="72" t="s">
        <v>392</v>
      </c>
      <c r="E23" s="71" t="s">
        <v>10</v>
      </c>
      <c r="F23" s="71" t="s">
        <v>11</v>
      </c>
    </row>
    <row r="24" spans="1:6" ht="12.75">
      <c r="A24" s="70" t="s">
        <v>393</v>
      </c>
      <c r="B24" s="71" t="s">
        <v>394</v>
      </c>
      <c r="C24" s="71" t="s">
        <v>395</v>
      </c>
      <c r="D24" s="72" t="s">
        <v>396</v>
      </c>
      <c r="E24" s="71" t="s">
        <v>12</v>
      </c>
      <c r="F24" s="71" t="s">
        <v>179</v>
      </c>
    </row>
    <row r="25" spans="1:6" ht="12.75">
      <c r="A25" s="70" t="s">
        <v>397</v>
      </c>
      <c r="B25" s="71" t="s">
        <v>398</v>
      </c>
      <c r="C25" s="71" t="s">
        <v>399</v>
      </c>
      <c r="D25" s="72" t="s">
        <v>400</v>
      </c>
      <c r="E25" s="71" t="s">
        <v>180</v>
      </c>
      <c r="F25" s="71" t="s">
        <v>181</v>
      </c>
    </row>
    <row r="26" spans="1:6" ht="12.75">
      <c r="A26" s="70" t="s">
        <v>401</v>
      </c>
      <c r="B26" s="71" t="s">
        <v>402</v>
      </c>
      <c r="C26" s="71" t="s">
        <v>403</v>
      </c>
      <c r="D26" s="72" t="s">
        <v>404</v>
      </c>
      <c r="E26" s="71" t="s">
        <v>182</v>
      </c>
      <c r="F26" s="71" t="s">
        <v>183</v>
      </c>
    </row>
    <row r="27" spans="1:6" ht="12.75">
      <c r="A27" s="70" t="s">
        <v>405</v>
      </c>
      <c r="B27" s="71" t="s">
        <v>406</v>
      </c>
      <c r="C27" s="71" t="s">
        <v>407</v>
      </c>
      <c r="D27" s="72" t="s">
        <v>408</v>
      </c>
      <c r="E27" s="71" t="s">
        <v>184</v>
      </c>
      <c r="F27" s="71" t="s">
        <v>185</v>
      </c>
    </row>
    <row r="28" spans="1:6" ht="12.75">
      <c r="A28" s="70" t="s">
        <v>409</v>
      </c>
      <c r="B28" s="71" t="s">
        <v>314</v>
      </c>
      <c r="C28" s="71" t="s">
        <v>410</v>
      </c>
      <c r="D28" s="72" t="s">
        <v>411</v>
      </c>
      <c r="E28" s="71" t="s">
        <v>186</v>
      </c>
      <c r="F28" s="71" t="s">
        <v>187</v>
      </c>
    </row>
    <row r="29" spans="1:6" ht="12.75">
      <c r="A29" s="70" t="s">
        <v>412</v>
      </c>
      <c r="B29" s="71" t="s">
        <v>413</v>
      </c>
      <c r="C29" s="71" t="s">
        <v>314</v>
      </c>
      <c r="D29" s="72" t="s">
        <v>414</v>
      </c>
      <c r="E29" s="71" t="s">
        <v>188</v>
      </c>
      <c r="F29" s="71" t="s">
        <v>189</v>
      </c>
    </row>
    <row r="30" spans="1:6" ht="12.75">
      <c r="A30" s="70" t="s">
        <v>415</v>
      </c>
      <c r="B30" s="71" t="s">
        <v>416</v>
      </c>
      <c r="C30" s="71" t="s">
        <v>417</v>
      </c>
      <c r="D30" s="72" t="s">
        <v>418</v>
      </c>
      <c r="E30" s="71" t="s">
        <v>190</v>
      </c>
      <c r="F30" s="71" t="s">
        <v>191</v>
      </c>
    </row>
    <row r="31" spans="1:6" ht="12.75">
      <c r="A31" s="70" t="s">
        <v>419</v>
      </c>
      <c r="B31" s="71" t="s">
        <v>420</v>
      </c>
      <c r="C31" s="71" t="s">
        <v>421</v>
      </c>
      <c r="D31" s="72" t="s">
        <v>422</v>
      </c>
      <c r="E31" s="71" t="s">
        <v>192</v>
      </c>
      <c r="F31" s="71" t="s">
        <v>193</v>
      </c>
    </row>
    <row r="32" spans="1:6" ht="13.5" thickBot="1">
      <c r="A32" s="70" t="s">
        <v>423</v>
      </c>
      <c r="B32" s="73" t="s">
        <v>424</v>
      </c>
      <c r="C32" s="73" t="s">
        <v>425</v>
      </c>
      <c r="D32" s="73" t="s">
        <v>426</v>
      </c>
      <c r="E32" s="73" t="s">
        <v>194</v>
      </c>
      <c r="F32" s="73" t="s">
        <v>195</v>
      </c>
    </row>
    <row r="33" spans="1:6" ht="13.5" thickTop="1">
      <c r="A33" s="74"/>
      <c r="B33" s="75"/>
      <c r="C33" s="75"/>
      <c r="D33" s="75"/>
      <c r="E33" s="75"/>
      <c r="F33" s="75"/>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C8"/>
  <sheetViews>
    <sheetView zoomScalePageLayoutView="0" workbookViewId="0" topLeftCell="A1">
      <selection activeCell="A1" sqref="A1:B9"/>
    </sheetView>
  </sheetViews>
  <sheetFormatPr defaultColWidth="9.140625" defaultRowHeight="12.75"/>
  <cols>
    <col min="1" max="1" width="9.140625" style="83" customWidth="1"/>
    <col min="2" max="2" width="9.140625" style="78" customWidth="1"/>
    <col min="3" max="3" width="9.140625" style="79" customWidth="1"/>
    <col min="4" max="16384" width="9.140625" style="80" customWidth="1"/>
  </cols>
  <sheetData>
    <row r="1" spans="1:2" ht="13.5" customHeight="1" thickTop="1">
      <c r="A1" s="120" t="s">
        <v>220</v>
      </c>
      <c r="B1" s="121"/>
    </row>
    <row r="2" ht="11.25">
      <c r="B2" s="78" t="s">
        <v>227</v>
      </c>
    </row>
    <row r="3" spans="1:3" ht="11.25">
      <c r="A3" s="88">
        <v>1</v>
      </c>
      <c r="B3" s="89" t="s">
        <v>361</v>
      </c>
      <c r="C3" s="80"/>
    </row>
    <row r="4" spans="1:3" ht="11.25">
      <c r="A4" s="88">
        <v>2</v>
      </c>
      <c r="B4" s="84" t="s">
        <v>279</v>
      </c>
      <c r="C4" s="80"/>
    </row>
    <row r="5" spans="1:3" ht="11.25">
      <c r="A5" s="88">
        <v>3</v>
      </c>
      <c r="B5" s="89" t="s">
        <v>458</v>
      </c>
      <c r="C5" s="80"/>
    </row>
    <row r="6" spans="1:3" ht="11.25">
      <c r="A6" s="88">
        <v>4</v>
      </c>
      <c r="B6" s="84" t="s">
        <v>272</v>
      </c>
      <c r="C6" s="80"/>
    </row>
    <row r="7" spans="1:3" ht="11.25">
      <c r="A7" s="90">
        <v>5</v>
      </c>
      <c r="B7" s="85" t="s">
        <v>14</v>
      </c>
      <c r="C7" s="80"/>
    </row>
    <row r="8" spans="1:3" ht="11.25">
      <c r="A8" s="90">
        <v>6</v>
      </c>
      <c r="B8" s="85" t="s">
        <v>0</v>
      </c>
      <c r="C8" s="80"/>
    </row>
  </sheetData>
  <sheetProtection/>
  <mergeCells count="1">
    <mergeCell ref="A1:B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Normika E. Brown </cp:lastModifiedBy>
  <cp:lastPrinted>2008-10-27T16:33:22Z</cp:lastPrinted>
  <dcterms:created xsi:type="dcterms:W3CDTF">2006-01-27T18:19:40Z</dcterms:created>
  <dcterms:modified xsi:type="dcterms:W3CDTF">2013-12-24T15:44:58Z</dcterms:modified>
  <cp:category/>
  <cp:version/>
  <cp:contentType/>
  <cp:contentStatus/>
</cp:coreProperties>
</file>