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Area" localSheetId="0">'Final01'!$A$1:$E$209</definedName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<sst xmlns="http://schemas.openxmlformats.org/spreadsheetml/2006/main" count="209" uniqueCount="174">
  <si>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</si>
  <si>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</si>
  <si>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</si>
  <si>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</si>
  <si>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</si>
  <si>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</si>
  <si>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</si>
  <si>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</si>
  <si>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</si>
  <si>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</si>
  <si>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</si>
  <si>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</si>
  <si>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</si>
  <si>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</si>
  <si>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</si>
  <si>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</si>
  <si>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</si>
  <si>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</si>
  <si>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</si>
  <si>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</si>
  <si>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</si>
  <si>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</si>
  <si>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</si>
  <si>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</si>
  <si>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</si>
  <si>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</si>
  <si>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</si>
  <si>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</si>
  <si>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</si>
  <si>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</si>
  <si>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</si>
  <si>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</si>
  <si>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</si>
  <si>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</si>
  <si>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</si>
  <si>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</si>
  <si>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</si>
  <si>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</si>
  <si>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</si>
  <si>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</si>
  <si>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</si>
  <si>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</si>
  <si>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</si>
  <si>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</si>
  <si>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</si>
  <si>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</si>
  <si>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</si>
  <si>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</si>
  <si>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</si>
  <si>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</si>
  <si>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</si>
  <si>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</si>
  <si>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</si>
  <si>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</si>
  <si>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</si>
  <si>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</si>
  <si>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</si>
  <si>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</si>
  <si>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</si>
  <si>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</si>
  <si>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</si>
  <si>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</si>
  <si>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</si>
  <si>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</si>
  <si>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</si>
  <si>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</si>
  <si>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</si>
  <si>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</si>
  <si>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</si>
  <si>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</si>
  <si>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</si>
  <si>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</si>
  <si>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</si>
  <si>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</si>
  <si>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</si>
  <si>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</si>
  <si>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</si>
  <si>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</si>
  <si>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</si>
  <si>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</si>
  <si>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</si>
  <si>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</si>
  <si>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</si>
  <si>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</si>
  <si>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</si>
  <si>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</si>
  <si>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</si>
  <si>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</si>
  <si>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</si>
  <si>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</si>
  <si>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</si>
  <si>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</si>
  <si>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</si>
  <si>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</si>
  <si>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</si>
  <si>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</si>
  <si>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</si>
  <si>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</si>
  <si>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</si>
  <si>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</si>
  <si>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</si>
  <si>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</si>
  <si>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</si>
  <si>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</si>
  <si>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</si>
  <si>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</si>
  <si>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</si>
  <si>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</si>
  <si>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</si>
  <si>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</si>
  <si>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</si>
  <si>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</si>
  <si>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</si>
  <si>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</si>
  <si>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</si>
  <si>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</si>
  <si>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</si>
  <si>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</si>
  <si>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</si>
  <si>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</si>
  <si>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</si>
  <si>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</si>
  <si>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</si>
  <si>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</si>
  <si>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</si>
  <si>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</si>
  <si>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</si>
  <si>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</si>
  <si>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</si>
  <si>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</si>
  <si>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</si>
  <si>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</si>
  <si>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</si>
  <si>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</si>
  <si>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</si>
  <si>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</si>
  <si>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</si>
  <si>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</si>
  <si>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</si>
  <si>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</si>
  <si>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</si>
  <si>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>r  Revised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</si>
  <si>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</si>
  <si>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</si>
  <si>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</si>
  <si>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</si>
  <si>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</si>
  <si>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</si>
  <si>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</si>
  <si>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</si>
  <si>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</si>
  <si>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</si>
  <si>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</si>
  <si>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</si>
  <si>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</si>
  <si>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</si>
  <si>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>-------------------------------------------------</t>
  </si>
  <si>
    <t>---------------------------------------</t>
  </si>
  <si>
    <t xml:space="preserve">     1211   RFC Accountability …………………………………………………</t>
  </si>
  <si>
    <t xml:space="preserve">     1219   Accountability for Investment in the Exchange Stablization Fund..</t>
  </si>
  <si>
    <t xml:space="preserve">     8255   Tennessee Valley Auth. Alternative Financing Transactions….</t>
  </si>
  <si>
    <t>UNITED STATES CENTRAL SUMMARY GENERAL LEDGER ACCOUNT BALANCES</t>
  </si>
  <si>
    <t>SEPTEMBER 30, 2005</t>
  </si>
  <si>
    <t xml:space="preserve">     8999  Capital Transfer Account……………………………………………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</si>
  <si>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</si>
  <si>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</si>
  <si>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</si>
  <si>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>2/ Difference between Gold and Gold Certificates represents gold in transit and unredeemed certificates, transaction adjustments will occur</t>
  </si>
  <si>
    <t>SEPTEMBER 30, 2006</t>
  </si>
  <si>
    <t>in October 2006.</t>
  </si>
  <si>
    <t xml:space="preserve">     8021   Transit Account - US Treasury Checks………………….</t>
  </si>
  <si>
    <t xml:space="preserve">     1227   Cash Accountability for the Bureau of Engrav and Printg….</t>
  </si>
  <si>
    <t>r</t>
  </si>
  <si>
    <t>FY '06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</si>
</sst>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2" fontId="0" fillId="0" borderId="2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7.00390625" style="0" bestFit="1" customWidth="1"/>
    <col min="2" max="2" width="29.00390625" style="0" bestFit="1" customWidth="1"/>
    <col min="3" max="3" width="29.7109375" style="0" bestFit="1" customWidth="1"/>
    <col min="4" max="4" width="1.57421875" style="0" bestFit="1" customWidth="1"/>
    <col min="5" max="5" width="29.00390625" style="0" bestFit="1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161</v>
      </c>
      <c r="B1" s="2"/>
      <c r="C1" s="2"/>
      <c r="D1" s="3"/>
      <c r="E1" s="3"/>
    </row>
    <row r="2" spans="1:5" ht="12.75">
      <c r="A2" s="4" t="s">
        <v>173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81</v>
      </c>
      <c r="G3" t="s">
        <v>81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168</v>
      </c>
      <c r="C6" s="37" t="s">
        <v>162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157</v>
      </c>
      <c r="C8" s="39" t="s">
        <v>156</v>
      </c>
      <c r="D8" s="3"/>
      <c r="E8" s="3" t="s">
        <v>6</v>
      </c>
      <c r="F8" t="s">
        <v>81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10</v>
      </c>
      <c r="B12" s="9"/>
      <c r="C12" s="9"/>
      <c r="D12" s="33"/>
      <c r="E12" s="9"/>
    </row>
    <row r="13" spans="1:5" ht="12.75">
      <c r="A13" s="3" t="s">
        <v>11</v>
      </c>
      <c r="B13" s="13">
        <f>34840000000+7836384511.29+4000000000</f>
        <v>46676384511.29</v>
      </c>
      <c r="C13" s="13">
        <f>22237000000+9062535363.41</f>
        <v>31299535363.41</v>
      </c>
      <c r="D13" s="30"/>
      <c r="E13" s="13">
        <f>-C13+B13</f>
        <v>15376849147.880001</v>
      </c>
    </row>
    <row r="14" spans="1:5" ht="12.75">
      <c r="A14" s="3" t="s">
        <v>12</v>
      </c>
      <c r="B14" s="9"/>
      <c r="C14" s="9"/>
      <c r="D14" s="33"/>
      <c r="E14" s="9"/>
    </row>
    <row r="15" spans="1:5" ht="12.75">
      <c r="A15" s="3" t="s">
        <v>13</v>
      </c>
      <c r="B15" s="14">
        <f>5450712755.68+280.51</f>
        <v>5450713036.190001</v>
      </c>
      <c r="C15" s="14">
        <f>4380742019.39+280.51</f>
        <v>4380742299.900001</v>
      </c>
      <c r="D15" s="30"/>
      <c r="E15" s="14">
        <f>-C15+B15</f>
        <v>1069970736.29</v>
      </c>
    </row>
    <row r="16" spans="1:5" ht="13.5" thickBot="1">
      <c r="A16" s="3" t="s">
        <v>14</v>
      </c>
      <c r="B16" s="15">
        <f>SUM(+B13+B15)</f>
        <v>52127097547.48</v>
      </c>
      <c r="C16" s="15">
        <f>SUM(+C11+C13+C15)</f>
        <v>35680277663.31</v>
      </c>
      <c r="D16" s="42"/>
      <c r="E16" s="15">
        <f>SUM(+E13+E15)</f>
        <v>16446819884.170002</v>
      </c>
    </row>
    <row r="17" spans="1:5" ht="13.5" thickTop="1">
      <c r="A17" s="3"/>
      <c r="B17" s="12"/>
      <c r="C17" s="12"/>
      <c r="D17" s="30"/>
      <c r="E17" s="9"/>
    </row>
    <row r="18" spans="1:5" ht="12.75">
      <c r="A18" s="3" t="s">
        <v>15</v>
      </c>
      <c r="B18" s="12"/>
      <c r="C18" s="12"/>
      <c r="D18" s="30"/>
      <c r="E18" s="13"/>
    </row>
    <row r="19" spans="1:5" ht="12.75">
      <c r="A19" s="3" t="s">
        <v>16</v>
      </c>
      <c r="B19" s="13">
        <v>8654509743.98</v>
      </c>
      <c r="C19" s="13">
        <v>8244661686.82</v>
      </c>
      <c r="D19" s="30"/>
      <c r="E19" s="13">
        <f>-C19+B19</f>
        <v>409848057.15999985</v>
      </c>
    </row>
    <row r="20" spans="1:5" ht="12.75">
      <c r="A20" s="3" t="s">
        <v>17</v>
      </c>
      <c r="B20" s="14">
        <v>-2200000000</v>
      </c>
      <c r="C20" s="14">
        <v>-2200000000</v>
      </c>
      <c r="D20" s="30"/>
      <c r="E20" s="14">
        <f>-C20+B20</f>
        <v>0</v>
      </c>
    </row>
    <row r="21" spans="1:5" ht="13.5" thickBot="1">
      <c r="A21" s="3" t="s">
        <v>14</v>
      </c>
      <c r="B21" s="15">
        <f>SUM(B19:B20)</f>
        <v>6454509743.98</v>
      </c>
      <c r="C21" s="15">
        <f>SUM(C19:C20)</f>
        <v>6044661686.82</v>
      </c>
      <c r="D21" s="42"/>
      <c r="E21" s="15">
        <f>SUM(+B21-C21)</f>
        <v>409848057.15999985</v>
      </c>
    </row>
    <row r="22" spans="1:5" ht="13.5" thickTop="1">
      <c r="A22" s="3"/>
      <c r="B22" s="12"/>
      <c r="C22" s="12"/>
      <c r="D22" s="30"/>
      <c r="E22" s="13"/>
    </row>
    <row r="23" spans="1:5" ht="12.75">
      <c r="A23" s="3" t="s">
        <v>18</v>
      </c>
      <c r="B23" s="12"/>
      <c r="C23" s="12"/>
      <c r="D23" s="30"/>
      <c r="E23" s="13"/>
    </row>
    <row r="24" spans="1:5" ht="12.75">
      <c r="A24" s="3" t="s">
        <v>19</v>
      </c>
      <c r="B24" s="12"/>
      <c r="C24" s="12"/>
      <c r="D24" s="30"/>
      <c r="E24" s="13"/>
    </row>
    <row r="25" spans="1:5" ht="12.75">
      <c r="A25" s="3" t="s">
        <v>20</v>
      </c>
      <c r="B25" s="16"/>
      <c r="C25" s="16"/>
      <c r="D25" s="30"/>
      <c r="E25" s="13"/>
    </row>
    <row r="26" spans="1:5" ht="12.75">
      <c r="A26" s="3" t="s">
        <v>21</v>
      </c>
      <c r="B26" s="12">
        <v>46524922766.08</v>
      </c>
      <c r="C26" s="12">
        <v>46524922766.08</v>
      </c>
      <c r="D26" s="30"/>
      <c r="E26" s="13">
        <f>-C26+B26</f>
        <v>0</v>
      </c>
    </row>
    <row r="27" spans="1:5" ht="12.75">
      <c r="A27" s="3" t="s">
        <v>22</v>
      </c>
      <c r="B27" s="13"/>
      <c r="C27" s="13"/>
      <c r="D27" s="30"/>
      <c r="E27" s="13"/>
    </row>
    <row r="28" spans="1:5" ht="12.75">
      <c r="A28" s="3" t="s">
        <v>23</v>
      </c>
      <c r="B28" s="13">
        <v>8321349757.25</v>
      </c>
      <c r="C28" s="13">
        <v>7321665918.79</v>
      </c>
      <c r="D28" s="30"/>
      <c r="E28" s="13">
        <f>-C28+B28</f>
        <v>999683838.46</v>
      </c>
    </row>
    <row r="29" spans="1:5" ht="12.75">
      <c r="A29" s="3" t="s">
        <v>24</v>
      </c>
      <c r="B29" s="13"/>
      <c r="C29" s="13"/>
      <c r="D29" s="30"/>
      <c r="E29" s="13"/>
    </row>
    <row r="30" spans="1:5" ht="12.75">
      <c r="A30" s="3" t="s">
        <v>25</v>
      </c>
      <c r="B30" s="13">
        <v>-47909934073.71</v>
      </c>
      <c r="C30" s="13">
        <v>-42218104018.82</v>
      </c>
      <c r="D30" s="30"/>
      <c r="E30" s="13">
        <f>-C30+B30</f>
        <v>-5691830054.889999</v>
      </c>
    </row>
    <row r="31" spans="1:5" ht="12.75">
      <c r="A31" s="3" t="s">
        <v>26</v>
      </c>
      <c r="B31" s="13"/>
      <c r="C31" s="13"/>
      <c r="D31" s="30"/>
      <c r="E31" s="13"/>
    </row>
    <row r="32" spans="1:5" ht="12.75">
      <c r="A32" s="3" t="s">
        <v>27</v>
      </c>
      <c r="B32" s="13">
        <v>-180341096.77</v>
      </c>
      <c r="C32" s="13">
        <v>1799452239.36</v>
      </c>
      <c r="D32" s="30"/>
      <c r="E32" s="13">
        <f>-C32+B32</f>
        <v>-1979793336.1299999</v>
      </c>
    </row>
    <row r="33" spans="1:5" ht="12.75">
      <c r="A33" s="3" t="s">
        <v>28</v>
      </c>
      <c r="B33" s="14">
        <v>-134844323.77</v>
      </c>
      <c r="C33" s="14">
        <v>-180931536.18</v>
      </c>
      <c r="D33" s="30"/>
      <c r="E33" s="14">
        <f>-C33+B33</f>
        <v>46087212.41</v>
      </c>
    </row>
    <row r="34" spans="1:5" ht="13.5" thickBot="1">
      <c r="A34" s="3" t="s">
        <v>14</v>
      </c>
      <c r="B34" s="15">
        <f>SUM(B26:B33)</f>
        <v>6621153029.080002</v>
      </c>
      <c r="C34" s="15">
        <f>SUM(C26:C33)</f>
        <v>13247005369.230003</v>
      </c>
      <c r="D34" s="42"/>
      <c r="E34" s="15">
        <f>SUM(+B34-C34)</f>
        <v>-6625852340.150002</v>
      </c>
    </row>
    <row r="35" spans="1:5" ht="13.5" thickTop="1">
      <c r="A35" s="3"/>
      <c r="B35" s="12"/>
      <c r="C35" s="12"/>
      <c r="D35" s="30"/>
      <c r="E35" s="13"/>
    </row>
    <row r="36" spans="1:5" ht="12.75">
      <c r="A36" s="3" t="s">
        <v>29</v>
      </c>
      <c r="B36" s="12"/>
      <c r="C36" s="12"/>
      <c r="D36" s="30"/>
      <c r="E36" s="13"/>
    </row>
    <row r="37" spans="1:5" ht="12.75">
      <c r="A37" s="3" t="s">
        <v>30</v>
      </c>
      <c r="B37" s="13">
        <v>79890</v>
      </c>
      <c r="C37" s="13">
        <v>79890</v>
      </c>
      <c r="D37" s="30" t="s">
        <v>81</v>
      </c>
      <c r="E37" s="13">
        <f>-C37+B37</f>
        <v>0</v>
      </c>
    </row>
    <row r="38" spans="1:5" ht="12.75">
      <c r="A38" s="3" t="s">
        <v>31</v>
      </c>
      <c r="B38" s="13">
        <v>7888824.78</v>
      </c>
      <c r="C38" s="13">
        <v>7732633.69</v>
      </c>
      <c r="D38" s="30"/>
      <c r="E38" s="13">
        <f>-C38+B38</f>
        <v>156191.08999999985</v>
      </c>
    </row>
    <row r="39" spans="1:5" ht="12.75">
      <c r="A39" s="2" t="s">
        <v>32</v>
      </c>
      <c r="B39" s="12"/>
      <c r="C39" s="12"/>
      <c r="D39" s="31"/>
      <c r="E39" s="13"/>
    </row>
    <row r="40" spans="1:5" ht="12.75">
      <c r="A40" s="2" t="s">
        <v>33</v>
      </c>
      <c r="B40" s="13">
        <v>9067702.56</v>
      </c>
      <c r="C40" s="13">
        <v>6569078.21</v>
      </c>
      <c r="D40" s="28"/>
      <c r="E40" s="13">
        <f>-C40+B40</f>
        <v>2498624.3500000006</v>
      </c>
    </row>
    <row r="41" spans="1:5" ht="12.75">
      <c r="A41" s="3" t="s">
        <v>34</v>
      </c>
      <c r="B41" s="13">
        <v>3173672479.65</v>
      </c>
      <c r="C41" s="13">
        <v>3415071468.97</v>
      </c>
      <c r="D41" s="30" t="s">
        <v>172</v>
      </c>
      <c r="E41" s="13">
        <f>-C41+B41</f>
        <v>-241398989.3199997</v>
      </c>
    </row>
    <row r="42" spans="1:5" ht="12.75">
      <c r="A42" s="3" t="s">
        <v>158</v>
      </c>
      <c r="B42" s="13">
        <v>-683885.85</v>
      </c>
      <c r="C42" s="13">
        <v>-732041.71</v>
      </c>
      <c r="D42" s="30"/>
      <c r="E42" s="13">
        <f aca="true" t="shared" si="0" ref="E42:E49">-C42+B42</f>
        <v>48155.859999999986</v>
      </c>
    </row>
    <row r="43" spans="1:5" ht="12.75">
      <c r="A43" s="3" t="s">
        <v>35</v>
      </c>
      <c r="B43" s="11"/>
      <c r="C43" s="11"/>
      <c r="D43" s="31"/>
      <c r="E43" s="11"/>
    </row>
    <row r="44" spans="1:5" ht="12.75">
      <c r="A44" s="3" t="s">
        <v>36</v>
      </c>
      <c r="B44" s="13">
        <v>-23353692.99</v>
      </c>
      <c r="C44" s="13">
        <v>1527857966.07</v>
      </c>
      <c r="D44" s="30" t="s">
        <v>172</v>
      </c>
      <c r="E44" s="13">
        <f t="shared" si="0"/>
        <v>-1551211659.06</v>
      </c>
    </row>
    <row r="45" spans="1:5" ht="12.75">
      <c r="A45" s="3" t="s">
        <v>153</v>
      </c>
      <c r="B45" s="13">
        <v>1586943691.36</v>
      </c>
      <c r="C45" s="13">
        <v>1569338416.08</v>
      </c>
      <c r="D45" s="30"/>
      <c r="E45" s="13">
        <f t="shared" si="0"/>
        <v>17605275.27999997</v>
      </c>
    </row>
    <row r="46" spans="1:5" ht="12.75">
      <c r="A46" s="3" t="s">
        <v>154</v>
      </c>
      <c r="B46" s="13">
        <v>874277009</v>
      </c>
      <c r="C46" s="13">
        <v>-392529060.94</v>
      </c>
      <c r="D46" s="30" t="s">
        <v>172</v>
      </c>
      <c r="E46" s="13">
        <f t="shared" si="0"/>
        <v>1266806069.94</v>
      </c>
    </row>
    <row r="47" spans="1:5" ht="12.75">
      <c r="A47" s="3" t="s">
        <v>37</v>
      </c>
      <c r="B47" s="13">
        <v>232684.23</v>
      </c>
      <c r="C47" s="13">
        <v>232684.13</v>
      </c>
      <c r="D47" s="30"/>
      <c r="E47" s="13">
        <f t="shared" si="0"/>
        <v>0.10000000000582077</v>
      </c>
    </row>
    <row r="48" spans="1:5" ht="12.75">
      <c r="A48" s="3" t="s">
        <v>155</v>
      </c>
      <c r="B48" s="13">
        <v>-1586943691.36</v>
      </c>
      <c r="C48" s="13">
        <v>-1569338416.08</v>
      </c>
      <c r="D48" s="30"/>
      <c r="E48" s="13">
        <f t="shared" si="0"/>
        <v>-17605275.27999997</v>
      </c>
    </row>
    <row r="49" spans="1:5" ht="12.75">
      <c r="A49" s="3" t="s">
        <v>159</v>
      </c>
      <c r="B49" s="28">
        <v>19812047111.97</v>
      </c>
      <c r="C49" s="28">
        <v>19093272407.75</v>
      </c>
      <c r="D49" s="30" t="s">
        <v>172</v>
      </c>
      <c r="E49" s="13">
        <f t="shared" si="0"/>
        <v>718774704.2200012</v>
      </c>
    </row>
    <row r="50" spans="1:5" ht="12.75">
      <c r="A50" s="3" t="s">
        <v>171</v>
      </c>
      <c r="B50" s="28">
        <v>97497.5</v>
      </c>
      <c r="C50" s="19">
        <v>0</v>
      </c>
      <c r="D50" s="21"/>
      <c r="E50" s="19">
        <f>-C50+B50</f>
        <v>97497.5</v>
      </c>
    </row>
    <row r="51" spans="1:5" ht="13.5" thickBot="1">
      <c r="A51" s="3" t="s">
        <v>38</v>
      </c>
      <c r="B51" s="54">
        <f>SUM(B37:B50)</f>
        <v>23853325620.850002</v>
      </c>
      <c r="C51" s="51">
        <f>SUM(C37:C49)</f>
        <v>23657555026.17</v>
      </c>
      <c r="D51" s="42" t="s">
        <v>172</v>
      </c>
      <c r="E51" s="51">
        <f>SUM(+B51-C51)</f>
        <v>195770594.68000412</v>
      </c>
    </row>
    <row r="52" spans="1:5" ht="13.5" thickTop="1">
      <c r="A52" s="3"/>
      <c r="B52" s="32"/>
      <c r="C52" s="12"/>
      <c r="D52" s="30"/>
      <c r="E52" s="13"/>
    </row>
    <row r="53" spans="1:5" ht="13.5" thickBot="1">
      <c r="A53" s="3" t="s">
        <v>39</v>
      </c>
      <c r="B53" s="15">
        <f>SUM(B16+B21+B34+B51)</f>
        <v>89056085941.39001</v>
      </c>
      <c r="C53" s="15">
        <f>SUM(C16+C21+C34+C51)</f>
        <v>78629499745.53</v>
      </c>
      <c r="D53" s="43" t="s">
        <v>172</v>
      </c>
      <c r="E53" s="15">
        <f>SUM(+B53-C53)</f>
        <v>10426586195.860016</v>
      </c>
    </row>
    <row r="54" spans="1:5" ht="13.5" thickTop="1">
      <c r="A54" s="3"/>
      <c r="B54" s="13"/>
      <c r="C54" s="13"/>
      <c r="D54" s="30"/>
      <c r="E54" s="13"/>
    </row>
    <row r="55" spans="1:5" ht="13.5" thickBot="1">
      <c r="A55" s="3" t="s">
        <v>152</v>
      </c>
      <c r="B55" s="15">
        <v>28211293138.17</v>
      </c>
      <c r="C55" s="15">
        <v>26416189400.05</v>
      </c>
      <c r="D55" s="43" t="s">
        <v>172</v>
      </c>
      <c r="E55" s="15">
        <f>SUM(+B55-C55)</f>
        <v>1795103738.119999</v>
      </c>
    </row>
    <row r="56" spans="1:5" ht="13.5" thickTop="1">
      <c r="A56" s="2"/>
      <c r="B56" s="11"/>
      <c r="C56" s="11"/>
      <c r="D56" s="31"/>
      <c r="E56" s="11"/>
    </row>
    <row r="57" spans="1:5" ht="12.75">
      <c r="A57" s="3" t="s">
        <v>40</v>
      </c>
      <c r="B57" s="12"/>
      <c r="C57" s="12"/>
      <c r="D57" s="30"/>
      <c r="E57" s="9"/>
    </row>
    <row r="58" spans="1:5" ht="13.5" thickBot="1">
      <c r="A58" s="2" t="s">
        <v>41</v>
      </c>
      <c r="B58" s="18">
        <v>-56682874795.81</v>
      </c>
      <c r="C58" s="18">
        <v>-35723365820.56</v>
      </c>
      <c r="D58" s="18"/>
      <c r="E58" s="15">
        <f>-C58+B58</f>
        <v>-20959508975.25</v>
      </c>
    </row>
    <row r="59" spans="1:5" ht="13.5" thickTop="1">
      <c r="A59" s="2"/>
      <c r="B59" s="12"/>
      <c r="C59" s="12"/>
      <c r="D59" s="30"/>
      <c r="E59" s="9"/>
    </row>
    <row r="60" spans="1:5" ht="12.75">
      <c r="A60" s="3" t="s">
        <v>42</v>
      </c>
      <c r="B60" s="11"/>
      <c r="C60" s="11"/>
      <c r="D60" s="31"/>
      <c r="E60" s="11"/>
    </row>
    <row r="61" spans="1:5" ht="13.5" thickBot="1">
      <c r="A61" s="2" t="s">
        <v>43</v>
      </c>
      <c r="B61" s="18">
        <v>160304761127.95</v>
      </c>
      <c r="C61" s="18">
        <v>155616418928.43</v>
      </c>
      <c r="D61" s="18" t="s">
        <v>172</v>
      </c>
      <c r="E61" s="15">
        <f>-C61+B61</f>
        <v>4688342199.52002</v>
      </c>
    </row>
    <row r="62" spans="1:5" ht="13.5" thickTop="1">
      <c r="A62" s="3"/>
      <c r="B62" s="12"/>
      <c r="C62" s="12"/>
      <c r="D62" s="32"/>
      <c r="E62" s="12"/>
    </row>
    <row r="63" spans="1:5" ht="12.75">
      <c r="A63" s="3" t="s">
        <v>44</v>
      </c>
      <c r="B63" s="12"/>
      <c r="C63" s="12"/>
      <c r="D63" s="30"/>
      <c r="E63" s="13"/>
    </row>
    <row r="64" spans="1:5" ht="12.75">
      <c r="A64" s="3" t="s">
        <v>45</v>
      </c>
      <c r="B64" s="13">
        <v>20685324.88</v>
      </c>
      <c r="C64" s="13">
        <v>20685324.88</v>
      </c>
      <c r="D64" s="30" t="s">
        <v>81</v>
      </c>
      <c r="E64" s="13">
        <f>-C64+B64</f>
        <v>0</v>
      </c>
    </row>
    <row r="65" spans="1:5" ht="12.75">
      <c r="A65" s="2" t="s">
        <v>46</v>
      </c>
      <c r="B65" s="13">
        <v>143898670.47</v>
      </c>
      <c r="C65" s="13">
        <v>121406898.57</v>
      </c>
      <c r="D65" s="28"/>
      <c r="E65" s="13">
        <f>-C65+B65</f>
        <v>22491771.900000006</v>
      </c>
    </row>
    <row r="66" spans="1:5" ht="12.75">
      <c r="A66" s="3" t="s">
        <v>47</v>
      </c>
      <c r="B66" s="13">
        <v>11041058821.09</v>
      </c>
      <c r="C66" s="13">
        <v>11041058821.08</v>
      </c>
      <c r="D66" s="30"/>
      <c r="E66" s="13">
        <f>-C66+B66</f>
        <v>0.010000228881835938</v>
      </c>
    </row>
    <row r="67" spans="1:5" ht="12.75">
      <c r="A67" s="3" t="s">
        <v>48</v>
      </c>
      <c r="B67" s="13"/>
      <c r="C67" s="13"/>
      <c r="D67" s="30"/>
      <c r="E67" s="13"/>
    </row>
    <row r="68" spans="1:5" ht="12.75">
      <c r="A68" s="3" t="s">
        <v>49</v>
      </c>
      <c r="B68" s="13">
        <v>-11036836601.1</v>
      </c>
      <c r="C68" s="13">
        <v>-11036848537.86</v>
      </c>
      <c r="D68" s="30"/>
      <c r="E68" s="13">
        <f>-C68+B68</f>
        <v>11936.760000228882</v>
      </c>
    </row>
    <row r="69" spans="1:5" ht="12.75">
      <c r="A69" s="3" t="s">
        <v>50</v>
      </c>
      <c r="B69" s="13">
        <v>134844323.77</v>
      </c>
      <c r="C69" s="13">
        <v>180931536.18</v>
      </c>
      <c r="D69" s="30"/>
      <c r="E69" s="13">
        <f>-C69+B69</f>
        <v>-46087212.41</v>
      </c>
    </row>
    <row r="70" spans="1:5" ht="12.75">
      <c r="A70" s="2" t="s">
        <v>51</v>
      </c>
      <c r="B70" s="11"/>
      <c r="C70" s="11"/>
      <c r="D70" s="31"/>
      <c r="E70" s="11"/>
    </row>
    <row r="71" spans="1:5" ht="12.75">
      <c r="A71" s="2" t="s">
        <v>52</v>
      </c>
      <c r="B71" s="13">
        <v>10788861.81</v>
      </c>
      <c r="C71" s="13">
        <v>8938046.49</v>
      </c>
      <c r="D71" s="31"/>
      <c r="E71" s="13">
        <f>-C71+B71</f>
        <v>1850815.3200000003</v>
      </c>
    </row>
    <row r="72" spans="1:5" ht="12.75">
      <c r="A72" s="3" t="s">
        <v>53</v>
      </c>
      <c r="B72" s="13">
        <v>-366569547.24</v>
      </c>
      <c r="C72" s="13">
        <v>80777182.8</v>
      </c>
      <c r="D72" s="30" t="s">
        <v>81</v>
      </c>
      <c r="E72" s="13">
        <f>-C72+B72</f>
        <v>-447346730.04</v>
      </c>
    </row>
    <row r="73" spans="1:5" ht="12.75">
      <c r="A73" s="3" t="s">
        <v>54</v>
      </c>
      <c r="B73" s="13">
        <v>3591384.17</v>
      </c>
      <c r="C73" s="13">
        <v>3594335.82</v>
      </c>
      <c r="D73" s="30"/>
      <c r="E73" s="13">
        <f>-C73+B73</f>
        <v>-2951.649999999907</v>
      </c>
    </row>
    <row r="74" spans="1:5" ht="12.75">
      <c r="A74" s="3" t="s">
        <v>142</v>
      </c>
      <c r="B74" s="13">
        <v>1049760.66</v>
      </c>
      <c r="C74" s="13">
        <v>569816.52</v>
      </c>
      <c r="D74" s="30"/>
      <c r="E74" s="13">
        <f>-C74+B74</f>
        <v>479944.1399999999</v>
      </c>
    </row>
    <row r="75" spans="1:5" ht="12.75">
      <c r="A75" s="3" t="s">
        <v>55</v>
      </c>
      <c r="B75" s="13" t="s">
        <v>81</v>
      </c>
      <c r="C75" s="13" t="s">
        <v>81</v>
      </c>
      <c r="D75" s="30"/>
      <c r="E75" s="13"/>
    </row>
    <row r="76" spans="1:5" ht="12.75">
      <c r="A76" s="3" t="s">
        <v>56</v>
      </c>
      <c r="B76" s="13">
        <v>84200916.04</v>
      </c>
      <c r="C76" s="13">
        <v>328987604.89</v>
      </c>
      <c r="D76" s="30"/>
      <c r="E76" s="13">
        <f>-C76+B76</f>
        <v>-244786688.84999996</v>
      </c>
    </row>
    <row r="77" spans="1:5" ht="13.5" thickBot="1">
      <c r="A77" s="3" t="s">
        <v>57</v>
      </c>
      <c r="B77" s="51">
        <f>SUM(B64:B76)</f>
        <v>36711914.55000013</v>
      </c>
      <c r="C77" s="51">
        <f>SUM(C64:C76)</f>
        <v>750101029.3700001</v>
      </c>
      <c r="D77" s="42"/>
      <c r="E77" s="52">
        <f>-C77+B77</f>
        <v>-713389114.8199999</v>
      </c>
    </row>
    <row r="78" spans="1:5" ht="14.25" thickBot="1" thickTop="1">
      <c r="A78" s="3" t="s">
        <v>58</v>
      </c>
      <c r="B78" s="15">
        <f>SUM(B53+B55+B77+B58+B61)</f>
        <v>220925977326.25003</v>
      </c>
      <c r="C78" s="15">
        <f>SUM(C53+C55+C77+C58+C61)</f>
        <v>225688843282.82</v>
      </c>
      <c r="D78" s="43"/>
      <c r="E78" s="14">
        <f>-C78+B78</f>
        <v>-4762865956.569977</v>
      </c>
    </row>
    <row r="79" spans="1:5" ht="13.5" thickTop="1">
      <c r="A79" s="7"/>
      <c r="B79" s="20"/>
      <c r="C79" s="20"/>
      <c r="D79" s="40"/>
      <c r="E79" s="20"/>
    </row>
    <row r="80" spans="1:5" ht="12.75">
      <c r="A80" s="1" t="s">
        <v>59</v>
      </c>
      <c r="B80" s="12"/>
      <c r="C80" s="12"/>
      <c r="D80" s="30"/>
      <c r="E80" s="13"/>
    </row>
    <row r="81" spans="1:5" ht="12.75">
      <c r="A81" s="3"/>
      <c r="B81" s="12"/>
      <c r="C81" s="12"/>
      <c r="D81" s="30"/>
      <c r="E81" s="13"/>
    </row>
    <row r="82" spans="1:5" ht="12.75">
      <c r="A82" s="3" t="s">
        <v>60</v>
      </c>
      <c r="B82" s="12"/>
      <c r="C82" s="12"/>
      <c r="D82" s="30"/>
      <c r="E82" s="13"/>
    </row>
    <row r="83" spans="1:5" ht="12.75">
      <c r="A83" s="26" t="s">
        <v>61</v>
      </c>
      <c r="B83" s="13">
        <v>4432202287852.47</v>
      </c>
      <c r="C83" s="13">
        <v>4114682110506.57</v>
      </c>
      <c r="D83" s="30" t="s">
        <v>172</v>
      </c>
      <c r="E83" s="13">
        <f>-C83+B83</f>
        <v>317520177345.8999</v>
      </c>
    </row>
    <row r="84" spans="1:7" ht="12.75">
      <c r="A84" s="26" t="s">
        <v>62</v>
      </c>
      <c r="B84" s="13">
        <v>-2406675323260.68</v>
      </c>
      <c r="C84" s="13">
        <v>-2153349537787.08</v>
      </c>
      <c r="D84" s="30" t="s">
        <v>172</v>
      </c>
      <c r="E84" s="13">
        <f>-C84+B84</f>
        <v>-253325785473.6001</v>
      </c>
      <c r="G84" s="34" t="s">
        <v>81</v>
      </c>
    </row>
    <row r="85" spans="1:5" ht="12.75">
      <c r="A85" s="26" t="s">
        <v>63</v>
      </c>
      <c r="B85" s="14">
        <v>2654877527633.87</v>
      </c>
      <c r="C85" s="14">
        <v>2471647256514.7</v>
      </c>
      <c r="D85" s="30" t="s">
        <v>172</v>
      </c>
      <c r="E85" s="14">
        <f>-C85+B85</f>
        <v>183230271119.16992</v>
      </c>
    </row>
    <row r="86" spans="1:5" ht="13.5" thickBot="1">
      <c r="A86" s="3" t="s">
        <v>64</v>
      </c>
      <c r="B86" s="15">
        <f>SUM(B83:B85)</f>
        <v>4680404492225.66</v>
      </c>
      <c r="C86" s="15">
        <f>SUM(C83:C85)</f>
        <v>4432979829234.189</v>
      </c>
      <c r="D86" s="42" t="s">
        <v>172</v>
      </c>
      <c r="E86" s="15">
        <f>B86-C86</f>
        <v>247424662991.4707</v>
      </c>
    </row>
    <row r="87" spans="1:5" ht="13.5" thickTop="1">
      <c r="A87" s="3"/>
      <c r="B87" s="12"/>
      <c r="C87" s="12"/>
      <c r="D87" s="30"/>
      <c r="E87" s="13"/>
    </row>
    <row r="88" spans="1:5" ht="12.75">
      <c r="A88" s="3" t="s">
        <v>65</v>
      </c>
      <c r="B88" s="12"/>
      <c r="C88" s="12"/>
      <c r="D88" s="30"/>
      <c r="E88" s="13"/>
    </row>
    <row r="89" spans="1:5" ht="12.75">
      <c r="A89" s="26" t="s">
        <v>66</v>
      </c>
      <c r="B89" s="12"/>
      <c r="C89" s="12"/>
      <c r="D89" s="30"/>
      <c r="E89" s="13"/>
    </row>
    <row r="90" spans="1:5" ht="12.75">
      <c r="A90" s="26" t="s">
        <v>67</v>
      </c>
      <c r="B90" s="13">
        <v>666000000</v>
      </c>
      <c r="C90" s="13">
        <v>730000000</v>
      </c>
      <c r="D90" s="30" t="s">
        <v>81</v>
      </c>
      <c r="E90" s="13">
        <f>-C90+B90</f>
        <v>-64000000</v>
      </c>
    </row>
    <row r="91" spans="1:5" ht="12.75">
      <c r="A91" s="26" t="s">
        <v>68</v>
      </c>
      <c r="B91" s="27">
        <v>0</v>
      </c>
      <c r="C91" s="27">
        <v>47538759.36</v>
      </c>
      <c r="D91" s="30" t="s">
        <v>81</v>
      </c>
      <c r="E91" s="19">
        <f>-C91+B91</f>
        <v>-47538759.36</v>
      </c>
    </row>
    <row r="92" spans="1:5" ht="12.75">
      <c r="A92" s="26" t="s">
        <v>69</v>
      </c>
      <c r="B92" s="28">
        <v>2962</v>
      </c>
      <c r="C92" s="28">
        <v>2622.36</v>
      </c>
      <c r="D92" s="30"/>
      <c r="E92" s="19">
        <f>-C92+B92</f>
        <v>339.6399999999999</v>
      </c>
    </row>
    <row r="93" spans="1:5" ht="12.75">
      <c r="A93" s="3" t="s">
        <v>70</v>
      </c>
      <c r="B93" s="50"/>
      <c r="C93" s="50"/>
      <c r="D93" s="44"/>
      <c r="E93" s="50"/>
    </row>
    <row r="94" spans="1:8" ht="13.5" thickBot="1">
      <c r="A94" s="3" t="s">
        <v>71</v>
      </c>
      <c r="B94" s="15">
        <f>SUM(B90:B92)</f>
        <v>666002962</v>
      </c>
      <c r="C94" s="15">
        <f>SUM(C90:C92)</f>
        <v>777541381.72</v>
      </c>
      <c r="D94" s="30"/>
      <c r="E94" s="15">
        <f>SUM(+B94-C94)</f>
        <v>-111538419.72000003</v>
      </c>
      <c r="H94" t="s">
        <v>81</v>
      </c>
    </row>
    <row r="95" spans="1:5" ht="14.25" thickBot="1" thickTop="1">
      <c r="A95" s="3" t="s">
        <v>72</v>
      </c>
      <c r="B95" s="15">
        <f>SUM(B86-B94)</f>
        <v>4679738489263.66</v>
      </c>
      <c r="C95" s="15">
        <f>SUM(C86-C94)</f>
        <v>4432202287852.47</v>
      </c>
      <c r="D95" s="45" t="s">
        <v>172</v>
      </c>
      <c r="E95" s="22">
        <f>SUM(+B95-C95)</f>
        <v>247536201411.19043</v>
      </c>
    </row>
    <row r="96" spans="1:8" ht="14.25" thickBot="1" thickTop="1">
      <c r="A96" s="3" t="s">
        <v>73</v>
      </c>
      <c r="B96" s="15">
        <f>SUM(B78+B95)</f>
        <v>4900664466589.91</v>
      </c>
      <c r="C96" s="15">
        <f>SUM(C78+C95)</f>
        <v>4657891131135.29</v>
      </c>
      <c r="D96" s="45" t="s">
        <v>172</v>
      </c>
      <c r="E96" s="15">
        <f>SUM(+B96-C96)</f>
        <v>242773335454.62012</v>
      </c>
      <c r="H96" s="15"/>
    </row>
    <row r="97" spans="1:5" ht="13.5" thickTop="1">
      <c r="A97" s="3"/>
      <c r="B97" s="12"/>
      <c r="C97" s="12"/>
      <c r="D97" s="30"/>
      <c r="E97" s="13"/>
    </row>
    <row r="98" spans="1:5" ht="12.75">
      <c r="A98" s="1" t="s">
        <v>74</v>
      </c>
      <c r="B98" s="12"/>
      <c r="C98" s="12"/>
      <c r="D98" s="30"/>
      <c r="E98" s="13"/>
    </row>
    <row r="99" spans="1:5" ht="12.75">
      <c r="A99" s="3"/>
      <c r="B99" s="12"/>
      <c r="C99" s="12"/>
      <c r="D99" s="30"/>
      <c r="E99" s="13"/>
    </row>
    <row r="100" spans="1:5" ht="12.75">
      <c r="A100" s="3" t="s">
        <v>75</v>
      </c>
      <c r="B100" s="12"/>
      <c r="C100" s="12"/>
      <c r="D100" s="30"/>
      <c r="E100" s="13"/>
    </row>
    <row r="101" spans="1:7" ht="12.75">
      <c r="A101" s="2" t="s">
        <v>144</v>
      </c>
      <c r="B101" s="11"/>
      <c r="C101" s="11"/>
      <c r="D101" s="31"/>
      <c r="E101" s="11"/>
      <c r="G101" t="s">
        <v>81</v>
      </c>
    </row>
    <row r="102" spans="2:5" ht="12.75">
      <c r="B102" s="16"/>
      <c r="C102" s="16"/>
      <c r="D102" s="30"/>
      <c r="E102" s="16"/>
    </row>
    <row r="103" spans="1:5" ht="12.75">
      <c r="A103" s="26" t="s">
        <v>151</v>
      </c>
      <c r="B103" s="13">
        <f>4851694429312.27-8573815711.02</f>
        <v>4843120613601.25</v>
      </c>
      <c r="C103" s="13">
        <f>4609812474552.31-8573815711.02</f>
        <v>4601238658841.29</v>
      </c>
      <c r="D103" s="40"/>
      <c r="E103" s="13">
        <f>-C103+B103</f>
        <v>241881954759.95996</v>
      </c>
    </row>
    <row r="104" spans="1:5" ht="12.75">
      <c r="A104" s="3" t="s">
        <v>145</v>
      </c>
      <c r="B104" s="14">
        <v>3663853163022.8</v>
      </c>
      <c r="C104" s="14">
        <v>3331470935661.46</v>
      </c>
      <c r="D104" s="30"/>
      <c r="E104" s="14">
        <f>-C104+B104</f>
        <v>332382227361.33984</v>
      </c>
    </row>
    <row r="105" spans="1:5" ht="13.5" thickBot="1">
      <c r="A105" s="3" t="s">
        <v>146</v>
      </c>
      <c r="B105" s="15">
        <f>SUM(B103+B104)</f>
        <v>8506973776624.05</v>
      </c>
      <c r="C105" s="15">
        <f>SUM(C103+C104)</f>
        <v>7932709594502.75</v>
      </c>
      <c r="D105" s="42"/>
      <c r="E105" s="15">
        <f>SUM(+B105-C105)</f>
        <v>574264182121.2998</v>
      </c>
    </row>
    <row r="106" spans="1:5" ht="13.5" thickTop="1">
      <c r="A106" s="2"/>
      <c r="B106" s="12"/>
      <c r="C106" s="12"/>
      <c r="D106" s="31"/>
      <c r="E106" s="13"/>
    </row>
    <row r="107" spans="1:5" ht="12.75">
      <c r="A107" s="3" t="s">
        <v>147</v>
      </c>
      <c r="B107" s="12"/>
      <c r="C107" s="12"/>
      <c r="D107" s="30"/>
      <c r="E107" s="13"/>
    </row>
    <row r="108" spans="1:5" ht="12.75">
      <c r="A108" s="3" t="s">
        <v>76</v>
      </c>
      <c r="B108" s="12"/>
      <c r="C108" s="12"/>
      <c r="D108" s="30"/>
      <c r="E108" s="13"/>
    </row>
    <row r="109" spans="1:5" ht="12.75">
      <c r="A109" s="3" t="s">
        <v>77</v>
      </c>
      <c r="B109" s="12"/>
      <c r="C109" s="12"/>
      <c r="D109" s="30"/>
      <c r="E109" s="13"/>
    </row>
    <row r="110" spans="1:5" ht="13.5" thickBot="1">
      <c r="A110" s="3" t="s">
        <v>78</v>
      </c>
      <c r="B110" s="15">
        <v>4261666055.82</v>
      </c>
      <c r="C110" s="15">
        <v>4645241675.07</v>
      </c>
      <c r="D110" s="43"/>
      <c r="E110" s="15">
        <f>-C110+B110</f>
        <v>-383575619.2499995</v>
      </c>
    </row>
    <row r="111" spans="1:5" ht="13.5" thickTop="1">
      <c r="A111" s="6"/>
      <c r="B111" s="20"/>
      <c r="C111" s="20"/>
      <c r="D111" s="41"/>
      <c r="E111" s="20"/>
    </row>
    <row r="112" spans="1:5" ht="12.75">
      <c r="A112" s="2" t="s">
        <v>79</v>
      </c>
      <c r="B112" s="13"/>
      <c r="C112" s="13"/>
      <c r="D112" s="31"/>
      <c r="E112" s="13"/>
    </row>
    <row r="113" spans="1:5" ht="12.75">
      <c r="A113" s="2" t="s">
        <v>148</v>
      </c>
      <c r="B113" s="13"/>
      <c r="C113" s="13"/>
      <c r="D113" s="31"/>
      <c r="E113" s="16"/>
    </row>
    <row r="114" spans="1:5" ht="12.75">
      <c r="A114" s="2" t="s">
        <v>80</v>
      </c>
      <c r="B114" s="13"/>
      <c r="C114" s="13"/>
      <c r="D114" s="31" t="s">
        <v>81</v>
      </c>
      <c r="E114" s="13"/>
    </row>
    <row r="115" spans="1:5" ht="13.5" thickBot="1">
      <c r="A115" s="6" t="s">
        <v>82</v>
      </c>
      <c r="B115" s="18">
        <v>85636588231.61</v>
      </c>
      <c r="C115" s="18">
        <v>58191696074.21</v>
      </c>
      <c r="D115" s="41" t="s">
        <v>81</v>
      </c>
      <c r="E115" s="15">
        <f>-C115+B115</f>
        <v>27444892157.4</v>
      </c>
    </row>
    <row r="116" spans="1:5" ht="13.5" thickTop="1">
      <c r="A116" s="3"/>
      <c r="B116" s="13"/>
      <c r="C116" s="13"/>
      <c r="D116" s="30"/>
      <c r="E116" s="13"/>
    </row>
    <row r="117" spans="1:5" ht="13.5" thickBot="1">
      <c r="A117" s="3" t="s">
        <v>149</v>
      </c>
      <c r="B117" s="15">
        <f>SUM(B105+B110-B115)</f>
        <v>8425598854448.26</v>
      </c>
      <c r="C117" s="15">
        <f>SUM(C105+C110-C115)</f>
        <v>7879163140103.61</v>
      </c>
      <c r="D117" s="43"/>
      <c r="E117" s="15">
        <f>SUM(+B117-C117)</f>
        <v>546435714344.6494</v>
      </c>
    </row>
    <row r="118" spans="1:5" ht="13.5" thickTop="1">
      <c r="A118" s="2"/>
      <c r="B118" s="13"/>
      <c r="C118" s="13"/>
      <c r="D118" s="31"/>
      <c r="E118" s="13"/>
    </row>
    <row r="119" spans="1:5" ht="12.75">
      <c r="A119" s="2" t="s">
        <v>83</v>
      </c>
      <c r="B119" s="16"/>
      <c r="C119" s="16"/>
      <c r="D119" s="31"/>
      <c r="E119" s="16"/>
    </row>
    <row r="120" spans="1:5" ht="13.5" thickBot="1">
      <c r="A120" s="2" t="s">
        <v>84</v>
      </c>
      <c r="B120" s="15">
        <v>23391839066.41</v>
      </c>
      <c r="C120" s="15">
        <v>23636848350.97</v>
      </c>
      <c r="D120" s="31"/>
      <c r="E120" s="15">
        <f>SUM(+B120-C120)</f>
        <v>-245009284.56000137</v>
      </c>
    </row>
    <row r="121" spans="1:5" ht="14.25" thickBot="1" thickTop="1">
      <c r="A121" s="3" t="s">
        <v>85</v>
      </c>
      <c r="B121" s="15">
        <f>SUM(B117+B120)</f>
        <v>8448990693514.67</v>
      </c>
      <c r="C121" s="15">
        <f>SUM(C117+C120)</f>
        <v>7902799988454.58</v>
      </c>
      <c r="D121" s="45"/>
      <c r="E121" s="15">
        <f>SUM(+B121-C121)</f>
        <v>546190705060.08984</v>
      </c>
    </row>
    <row r="122" spans="1:5" ht="13.5" thickTop="1">
      <c r="A122" s="2"/>
      <c r="B122" s="13"/>
      <c r="C122" s="13"/>
      <c r="D122" s="31"/>
      <c r="E122" s="13"/>
    </row>
    <row r="123" spans="1:5" ht="12.75">
      <c r="A123" s="3" t="s">
        <v>86</v>
      </c>
      <c r="B123" s="12"/>
      <c r="C123" s="12"/>
      <c r="D123" s="31"/>
      <c r="E123" s="13"/>
    </row>
    <row r="124" spans="1:5" ht="12.75">
      <c r="A124" s="3" t="s">
        <v>87</v>
      </c>
      <c r="B124" s="13"/>
      <c r="C124" s="13"/>
      <c r="D124" s="30"/>
      <c r="E124" s="13"/>
    </row>
    <row r="125" spans="1:5" ht="12.75">
      <c r="A125" s="3" t="s">
        <v>150</v>
      </c>
      <c r="B125" s="13">
        <v>-1169000</v>
      </c>
      <c r="C125" s="13">
        <v>-1169000</v>
      </c>
      <c r="D125" s="30"/>
      <c r="E125" s="13">
        <f>-C125+B125</f>
        <v>0</v>
      </c>
    </row>
    <row r="126" spans="1:5" ht="12.75">
      <c r="A126" s="3" t="s">
        <v>88</v>
      </c>
      <c r="B126" s="13"/>
      <c r="C126" s="13"/>
      <c r="D126" s="30"/>
      <c r="E126" s="12"/>
    </row>
    <row r="127" spans="1:5" ht="12.75">
      <c r="A127" s="3" t="s">
        <v>89</v>
      </c>
      <c r="B127" s="13">
        <v>3663766343819.7</v>
      </c>
      <c r="C127" s="13">
        <v>3331331984076.36</v>
      </c>
      <c r="D127" s="30"/>
      <c r="E127" s="13">
        <f>-C127+B127</f>
        <v>332434359743.34033</v>
      </c>
    </row>
    <row r="128" spans="1:5" ht="12.75">
      <c r="A128" s="3" t="s">
        <v>143</v>
      </c>
      <c r="B128" s="29">
        <v>8164000</v>
      </c>
      <c r="C128" s="29">
        <v>1849000</v>
      </c>
      <c r="D128" s="30"/>
      <c r="E128" s="14">
        <f>-C128+B128</f>
        <v>6315000</v>
      </c>
    </row>
    <row r="129" spans="1:5" ht="12.75">
      <c r="A129" s="3" t="s">
        <v>90</v>
      </c>
      <c r="B129" s="12"/>
      <c r="C129" s="12"/>
      <c r="D129" s="46"/>
      <c r="E129" s="12"/>
    </row>
    <row r="130" spans="1:5" ht="13.5" thickBot="1">
      <c r="A130" s="3" t="s">
        <v>91</v>
      </c>
      <c r="B130" s="15">
        <f>SUM(B124:B128)</f>
        <v>3663773338819.7</v>
      </c>
      <c r="C130" s="15">
        <f>SUM(C124:C128)</f>
        <v>3331332664076.36</v>
      </c>
      <c r="D130" s="47"/>
      <c r="E130" s="15">
        <f>SUM(+B130-C130)</f>
        <v>332440674743.34033</v>
      </c>
    </row>
    <row r="131" spans="1:5" ht="13.5" thickTop="1">
      <c r="A131" s="6"/>
      <c r="B131" s="13"/>
      <c r="C131" s="13"/>
      <c r="D131" s="41"/>
      <c r="E131" s="13"/>
    </row>
    <row r="132" spans="1:5" ht="12.75">
      <c r="A132" s="2" t="s">
        <v>92</v>
      </c>
      <c r="B132" s="13"/>
      <c r="C132" s="13"/>
      <c r="D132" s="31"/>
      <c r="E132" s="13"/>
    </row>
    <row r="133" spans="1:5" ht="12.75">
      <c r="A133" s="2" t="s">
        <v>93</v>
      </c>
      <c r="B133" s="13"/>
      <c r="C133" s="13"/>
      <c r="D133" s="31"/>
      <c r="E133" s="13"/>
    </row>
    <row r="134" spans="1:5" ht="12.75">
      <c r="A134" s="2"/>
      <c r="B134" s="13"/>
      <c r="C134" s="13"/>
      <c r="D134" s="31"/>
      <c r="E134" s="13"/>
    </row>
    <row r="135" spans="1:5" ht="12.75">
      <c r="A135" s="3" t="s">
        <v>94</v>
      </c>
      <c r="B135" s="9"/>
      <c r="C135" s="9"/>
      <c r="D135" s="31"/>
      <c r="E135" s="9"/>
    </row>
    <row r="136" spans="1:5" ht="12.75">
      <c r="A136" s="2" t="s">
        <v>95</v>
      </c>
      <c r="B136" s="23">
        <v>41370445968.11</v>
      </c>
      <c r="C136" s="23">
        <v>18145122711.49</v>
      </c>
      <c r="D136" s="31"/>
      <c r="E136" s="14">
        <f>-C136+B136</f>
        <v>23225323256.62</v>
      </c>
    </row>
    <row r="137" spans="1:5" ht="12.75">
      <c r="A137" s="3" t="s">
        <v>96</v>
      </c>
      <c r="B137" s="13"/>
      <c r="C137" s="13"/>
      <c r="D137" s="48"/>
      <c r="E137" s="13"/>
    </row>
    <row r="138" spans="1:5" ht="13.5" thickBot="1">
      <c r="A138" s="2" t="s">
        <v>97</v>
      </c>
      <c r="B138" s="24">
        <f>SUM(+B130-B136)</f>
        <v>3622402892851.5903</v>
      </c>
      <c r="C138" s="24">
        <f>SUM(+C130-C136)</f>
        <v>3313187541364.8696</v>
      </c>
      <c r="D138" s="31"/>
      <c r="E138" s="15">
        <f>-C138+B138</f>
        <v>309215351486.7207</v>
      </c>
    </row>
    <row r="139" spans="1:5" ht="14.25" thickBot="1" thickTop="1">
      <c r="A139" s="3" t="s">
        <v>98</v>
      </c>
      <c r="B139" s="15">
        <f>SUM(+B121-B138)</f>
        <v>4826587800663.08</v>
      </c>
      <c r="C139" s="15">
        <f>SUM(+C121-C138)</f>
        <v>4589612447089.711</v>
      </c>
      <c r="D139" s="45"/>
      <c r="E139" s="15">
        <f>SUM(+B139-C139)</f>
        <v>236975353573.36914</v>
      </c>
    </row>
    <row r="140" spans="1:5" ht="13.5" thickTop="1">
      <c r="A140" s="3"/>
      <c r="B140" s="12"/>
      <c r="C140" s="12"/>
      <c r="D140" s="31"/>
      <c r="E140" s="13"/>
    </row>
    <row r="141" spans="1:5" ht="12.75">
      <c r="A141" s="3"/>
      <c r="B141" s="12"/>
      <c r="C141" s="12"/>
      <c r="D141" s="31"/>
      <c r="E141" s="13"/>
    </row>
    <row r="142" spans="1:5" ht="12.75">
      <c r="A142" s="3"/>
      <c r="B142" s="12"/>
      <c r="C142" s="12"/>
      <c r="D142" s="31"/>
      <c r="E142" s="13"/>
    </row>
    <row r="143" spans="1:5" ht="12.75">
      <c r="A143" s="3" t="s">
        <v>99</v>
      </c>
      <c r="B143" s="13"/>
      <c r="C143" s="13"/>
      <c r="D143" s="30"/>
      <c r="E143" s="13"/>
    </row>
    <row r="144" spans="1:5" ht="12.75">
      <c r="A144" s="2" t="s">
        <v>100</v>
      </c>
      <c r="B144" s="11"/>
      <c r="C144" s="11"/>
      <c r="D144" s="31"/>
      <c r="E144" s="11"/>
    </row>
    <row r="145" spans="1:5" ht="13.5" thickBot="1">
      <c r="A145" s="2" t="s">
        <v>101</v>
      </c>
      <c r="B145" s="18">
        <v>41122272351.64</v>
      </c>
      <c r="C145" s="18">
        <v>34965271544.11</v>
      </c>
      <c r="D145" s="28"/>
      <c r="E145" s="15">
        <f>-C145+B145</f>
        <v>6157000807.529999</v>
      </c>
    </row>
    <row r="146" spans="1:5" ht="13.5" thickTop="1">
      <c r="A146" s="3"/>
      <c r="B146" s="12"/>
      <c r="C146" s="12"/>
      <c r="D146" s="49"/>
      <c r="E146" s="13"/>
    </row>
    <row r="147" spans="1:5" ht="12.75">
      <c r="A147" s="3" t="s">
        <v>102</v>
      </c>
      <c r="B147" s="13"/>
      <c r="C147" s="13"/>
      <c r="D147" s="30"/>
      <c r="E147" s="13"/>
    </row>
    <row r="148" spans="1:5" ht="12.75">
      <c r="A148" s="3" t="s">
        <v>103</v>
      </c>
      <c r="B148" s="13">
        <v>7233519106.1</v>
      </c>
      <c r="C148" s="13">
        <v>7101672753.8</v>
      </c>
      <c r="D148" s="30"/>
      <c r="E148" s="13">
        <f>-C148+B148</f>
        <v>131846352.30000019</v>
      </c>
    </row>
    <row r="149" spans="1:5" ht="12.75">
      <c r="A149" s="3"/>
      <c r="B149" s="12"/>
      <c r="C149" s="12"/>
      <c r="D149" s="30"/>
      <c r="E149" s="13"/>
    </row>
    <row r="150" spans="1:5" ht="12.75">
      <c r="A150" s="3" t="s">
        <v>104</v>
      </c>
      <c r="B150" s="13"/>
      <c r="C150" s="13"/>
      <c r="D150" s="30"/>
      <c r="E150" s="13"/>
    </row>
    <row r="151" spans="1:5" ht="12.75">
      <c r="A151" s="3" t="s">
        <v>105</v>
      </c>
      <c r="B151" s="13">
        <v>14359989081.9</v>
      </c>
      <c r="C151" s="13">
        <v>15398582998.1</v>
      </c>
      <c r="D151" s="30"/>
      <c r="E151" s="13">
        <f>-C151+B151</f>
        <v>-1038593916.2000008</v>
      </c>
    </row>
    <row r="152" spans="1:5" ht="12.75">
      <c r="A152" s="3"/>
      <c r="B152" s="12"/>
      <c r="C152" s="12"/>
      <c r="D152" s="30"/>
      <c r="E152" s="13"/>
    </row>
    <row r="153" spans="1:5" ht="12.75">
      <c r="A153" s="3" t="s">
        <v>106</v>
      </c>
      <c r="B153" s="12"/>
      <c r="C153" s="12"/>
      <c r="D153" s="30"/>
      <c r="E153" s="13"/>
    </row>
    <row r="154" spans="1:5" ht="12.75">
      <c r="A154" s="3" t="s">
        <v>107</v>
      </c>
      <c r="B154" s="13">
        <v>4812.5</v>
      </c>
      <c r="C154" s="13">
        <v>4812.5</v>
      </c>
      <c r="D154" s="30"/>
      <c r="E154" s="13">
        <f>-C154+B154</f>
        <v>0</v>
      </c>
    </row>
    <row r="155" spans="1:5" ht="12.75">
      <c r="A155" s="3" t="s">
        <v>108</v>
      </c>
      <c r="B155" s="11" t="s">
        <v>134</v>
      </c>
      <c r="C155" s="11" t="s">
        <v>134</v>
      </c>
      <c r="D155" s="31"/>
      <c r="E155" s="11"/>
    </row>
    <row r="156" spans="1:5" ht="12.75">
      <c r="A156" s="3" t="s">
        <v>109</v>
      </c>
      <c r="B156" s="13">
        <v>0</v>
      </c>
      <c r="C156" s="13">
        <v>-47900</v>
      </c>
      <c r="D156" s="30"/>
      <c r="E156" s="13">
        <f>-C156+B156</f>
        <v>47900</v>
      </c>
    </row>
    <row r="157" spans="1:5" ht="12.75">
      <c r="A157" s="3" t="s">
        <v>110</v>
      </c>
      <c r="B157" s="13"/>
      <c r="C157" s="13"/>
      <c r="D157" s="30"/>
      <c r="E157" s="13"/>
    </row>
    <row r="158" spans="1:5" ht="12.75">
      <c r="A158" s="3" t="s">
        <v>111</v>
      </c>
      <c r="B158" s="13">
        <v>0</v>
      </c>
      <c r="C158" s="13">
        <v>-541761.11</v>
      </c>
      <c r="D158" s="30"/>
      <c r="E158" s="13">
        <f>-C158+B158</f>
        <v>541761.11</v>
      </c>
    </row>
    <row r="159" spans="1:5" ht="12.75">
      <c r="A159" s="3" t="s">
        <v>112</v>
      </c>
      <c r="B159" s="13"/>
      <c r="C159" s="13"/>
      <c r="D159" s="30"/>
      <c r="E159" s="13"/>
    </row>
    <row r="160" spans="1:5" ht="12.75">
      <c r="A160" s="3" t="s">
        <v>113</v>
      </c>
      <c r="B160" s="13">
        <v>0</v>
      </c>
      <c r="C160" s="13">
        <v>-339046076.15</v>
      </c>
      <c r="D160" s="30"/>
      <c r="E160" s="13">
        <f>-C160+B160</f>
        <v>339046076.15</v>
      </c>
    </row>
    <row r="161" spans="1:5" ht="12.75">
      <c r="A161" s="3" t="s">
        <v>114</v>
      </c>
      <c r="B161" s="13"/>
      <c r="C161" s="13"/>
      <c r="D161" s="30"/>
      <c r="E161" s="13"/>
    </row>
    <row r="162" spans="1:5" ht="12.75">
      <c r="A162" s="3" t="s">
        <v>115</v>
      </c>
      <c r="B162" s="13">
        <v>10307602554.72</v>
      </c>
      <c r="C162" s="13">
        <v>9767921313.3</v>
      </c>
      <c r="D162" s="30" t="s">
        <v>81</v>
      </c>
      <c r="E162" s="13">
        <f>-C162+B162</f>
        <v>539681241.4200001</v>
      </c>
    </row>
    <row r="163" spans="1:5" ht="12.75">
      <c r="A163" s="3" t="s">
        <v>116</v>
      </c>
      <c r="B163" s="13"/>
      <c r="C163" s="13"/>
      <c r="D163" s="30"/>
      <c r="E163" s="13"/>
    </row>
    <row r="164" spans="1:5" ht="12.75">
      <c r="A164" s="3" t="s">
        <v>117</v>
      </c>
      <c r="B164" s="13">
        <v>0</v>
      </c>
      <c r="C164" s="13">
        <v>-32627</v>
      </c>
      <c r="D164" s="30"/>
      <c r="E164" s="13">
        <f>-C164+B164</f>
        <v>32627</v>
      </c>
    </row>
    <row r="165" spans="1:5" ht="12.75">
      <c r="A165" s="3" t="s">
        <v>118</v>
      </c>
      <c r="B165" s="13"/>
      <c r="C165" s="13"/>
      <c r="D165" s="30"/>
      <c r="E165" s="13"/>
    </row>
    <row r="166" spans="1:5" ht="12.75">
      <c r="A166" s="3" t="s">
        <v>119</v>
      </c>
      <c r="B166" s="13">
        <v>-10229.13</v>
      </c>
      <c r="C166" s="13">
        <v>1118101.54</v>
      </c>
      <c r="D166" s="30"/>
      <c r="E166" s="13">
        <f>-C166+B166</f>
        <v>-1128330.67</v>
      </c>
    </row>
    <row r="167" spans="1:5" ht="12.75">
      <c r="A167" s="3" t="s">
        <v>170</v>
      </c>
      <c r="B167" s="13">
        <v>-157620979.29</v>
      </c>
      <c r="C167" s="13">
        <v>0</v>
      </c>
      <c r="D167" s="30"/>
      <c r="E167" s="13">
        <f>-C167+B167</f>
        <v>-157620979.29</v>
      </c>
    </row>
    <row r="168" spans="1:5" ht="12.75">
      <c r="A168" s="3" t="s">
        <v>120</v>
      </c>
      <c r="B168" s="13">
        <v>743594206.87</v>
      </c>
      <c r="C168" s="13">
        <v>694936520.64</v>
      </c>
      <c r="D168" s="30"/>
      <c r="E168" s="13">
        <f>-C168+B168</f>
        <v>48657686.23000002</v>
      </c>
    </row>
    <row r="169" spans="1:5" ht="12.75">
      <c r="A169" s="2" t="s">
        <v>121</v>
      </c>
      <c r="B169" s="13">
        <v>-15194342.04</v>
      </c>
      <c r="C169" s="13">
        <v>-13787779.74</v>
      </c>
      <c r="D169" s="31"/>
      <c r="E169" s="13">
        <f>-C169+B169</f>
        <v>-1406562.2999999989</v>
      </c>
    </row>
    <row r="170" spans="1:5" ht="12.75">
      <c r="A170" s="3" t="s">
        <v>122</v>
      </c>
      <c r="B170" s="13">
        <v>-348799714.56</v>
      </c>
      <c r="C170" s="13">
        <v>-598953375.98</v>
      </c>
      <c r="D170" s="30"/>
      <c r="E170" s="13">
        <f>-C170+B170</f>
        <v>250153661.42000002</v>
      </c>
    </row>
    <row r="171" spans="1:5" ht="12.75">
      <c r="A171" s="3" t="s">
        <v>123</v>
      </c>
      <c r="B171" s="13"/>
      <c r="C171" s="13"/>
      <c r="D171" s="30"/>
      <c r="E171" s="13"/>
    </row>
    <row r="172" spans="1:5" ht="12.75">
      <c r="A172" s="3" t="s">
        <v>124</v>
      </c>
      <c r="B172" s="13">
        <v>-514802316.4</v>
      </c>
      <c r="C172" s="13">
        <v>-461969188.68</v>
      </c>
      <c r="D172" s="30"/>
      <c r="E172" s="13">
        <f aca="true" t="shared" si="1" ref="E172:E179">-C172+B172</f>
        <v>-52833127.71999997</v>
      </c>
    </row>
    <row r="173" spans="1:5" ht="12.75">
      <c r="A173" s="3" t="s">
        <v>125</v>
      </c>
      <c r="B173" s="13">
        <v>-628752729.26</v>
      </c>
      <c r="C173" s="13">
        <v>-422415757.48</v>
      </c>
      <c r="D173" s="30"/>
      <c r="E173" s="13">
        <f t="shared" si="1"/>
        <v>-206336971.77999997</v>
      </c>
    </row>
    <row r="174" spans="1:5" ht="12.75">
      <c r="A174" s="3" t="s">
        <v>126</v>
      </c>
      <c r="B174" s="13">
        <v>-596.79</v>
      </c>
      <c r="C174" s="13">
        <v>5318562.87</v>
      </c>
      <c r="D174" s="30"/>
      <c r="E174" s="13">
        <f t="shared" si="1"/>
        <v>-5319159.66</v>
      </c>
    </row>
    <row r="175" spans="1:5" ht="12.75">
      <c r="A175" s="2" t="s">
        <v>127</v>
      </c>
      <c r="B175" s="13">
        <v>-434526044.56</v>
      </c>
      <c r="C175" s="13">
        <v>-357146361.44</v>
      </c>
      <c r="D175" s="31"/>
      <c r="E175" s="13">
        <f t="shared" si="1"/>
        <v>-77379683.12</v>
      </c>
    </row>
    <row r="176" spans="1:5" ht="12.75">
      <c r="A176" s="2" t="s">
        <v>128</v>
      </c>
      <c r="B176" s="13">
        <v>-40.2</v>
      </c>
      <c r="C176" s="13">
        <v>-365.07</v>
      </c>
      <c r="D176" s="31"/>
      <c r="E176" s="13">
        <f t="shared" si="1"/>
        <v>324.87</v>
      </c>
    </row>
    <row r="177" spans="1:5" ht="12.75">
      <c r="A177" s="2" t="s">
        <v>129</v>
      </c>
      <c r="B177" s="13">
        <v>-100662.43</v>
      </c>
      <c r="C177" s="13">
        <v>-1265.93</v>
      </c>
      <c r="D177" s="31"/>
      <c r="E177" s="13">
        <f t="shared" si="1"/>
        <v>-99396.5</v>
      </c>
    </row>
    <row r="178" spans="1:5" ht="12.75">
      <c r="A178" s="2" t="s">
        <v>130</v>
      </c>
      <c r="B178" s="20">
        <v>62401989.34</v>
      </c>
      <c r="C178" s="20">
        <v>50042132.18</v>
      </c>
      <c r="D178" s="41"/>
      <c r="E178" s="13">
        <f t="shared" si="1"/>
        <v>12359857.160000004</v>
      </c>
    </row>
    <row r="179" spans="1:5" ht="12.75">
      <c r="A179" s="2" t="s">
        <v>160</v>
      </c>
      <c r="B179" s="20">
        <v>2352307675.23</v>
      </c>
      <c r="C179" s="20">
        <v>2492975961.93</v>
      </c>
      <c r="D179" s="41"/>
      <c r="E179" s="13">
        <f t="shared" si="1"/>
        <v>-140668286.6999998</v>
      </c>
    </row>
    <row r="180" spans="1:5" ht="12.75">
      <c r="A180" s="3" t="s">
        <v>131</v>
      </c>
      <c r="B180" s="11"/>
      <c r="C180" s="11"/>
      <c r="D180" s="31"/>
      <c r="E180" s="11"/>
    </row>
    <row r="181" spans="1:5" ht="12.75">
      <c r="A181" s="3" t="s">
        <v>132</v>
      </c>
      <c r="B181" s="13">
        <v>243091.08</v>
      </c>
      <c r="C181" s="13">
        <v>243091.08</v>
      </c>
      <c r="D181" s="30"/>
      <c r="E181" s="13">
        <f>-C181+B181</f>
        <v>0</v>
      </c>
    </row>
    <row r="182" spans="1:5" ht="12.75">
      <c r="A182" s="3" t="s">
        <v>133</v>
      </c>
      <c r="B182" s="11"/>
      <c r="C182" s="11"/>
      <c r="D182" s="30"/>
      <c r="E182" s="13" t="s">
        <v>134</v>
      </c>
    </row>
    <row r="183" spans="1:5" ht="12.75">
      <c r="A183" s="3" t="s">
        <v>135</v>
      </c>
      <c r="B183" s="13">
        <v>-5481305.86</v>
      </c>
      <c r="C183" s="13">
        <v>-5481305.86</v>
      </c>
      <c r="D183" s="30"/>
      <c r="E183" s="13">
        <f>-C183+B183</f>
        <v>0</v>
      </c>
    </row>
    <row r="184" spans="1:5" ht="12.75">
      <c r="A184" s="3" t="s">
        <v>136</v>
      </c>
      <c r="B184" s="28"/>
      <c r="C184" s="28"/>
      <c r="D184" s="30"/>
      <c r="E184" s="19"/>
    </row>
    <row r="185" spans="1:5" ht="12.75">
      <c r="A185" s="3" t="s">
        <v>137</v>
      </c>
      <c r="B185" s="28"/>
      <c r="C185" s="28"/>
      <c r="D185" s="30"/>
      <c r="E185" s="19"/>
    </row>
    <row r="186" spans="1:5" ht="12.75">
      <c r="A186" s="3" t="s">
        <v>138</v>
      </c>
      <c r="B186" s="28">
        <v>-55347.03</v>
      </c>
      <c r="C186" s="28">
        <v>-55347.03</v>
      </c>
      <c r="D186" s="30"/>
      <c r="E186" s="19">
        <f>-C186+B186</f>
        <v>0</v>
      </c>
    </row>
    <row r="187" spans="1:5" ht="12.75">
      <c r="A187" s="3" t="s">
        <v>163</v>
      </c>
      <c r="B187" s="29">
        <v>75365</v>
      </c>
      <c r="C187" s="29">
        <v>75365</v>
      </c>
      <c r="D187" s="44"/>
      <c r="E187" s="53">
        <f>-C187+B187</f>
        <v>0</v>
      </c>
    </row>
    <row r="188" spans="1:5" ht="13.5" thickBot="1">
      <c r="A188" s="3" t="s">
        <v>139</v>
      </c>
      <c r="B188" s="15">
        <f>SUM(B153:B187)</f>
        <v>11360885387.189997</v>
      </c>
      <c r="C188" s="15">
        <f>SUM(C153:C187)</f>
        <v>10813156749.57</v>
      </c>
      <c r="D188" s="43"/>
      <c r="E188" s="15">
        <f>-C188+B188</f>
        <v>547728637.619997</v>
      </c>
    </row>
    <row r="189" spans="1:5" ht="14.25" thickBot="1" thickTop="1">
      <c r="A189" s="3" t="s">
        <v>140</v>
      </c>
      <c r="B189" s="24">
        <f>SUM(B139+B145+B148+B151+B188)</f>
        <v>4900664466589.91</v>
      </c>
      <c r="C189" s="24">
        <f>SUM(C139+C145+C148+C151+C188)</f>
        <v>4657891131135.291</v>
      </c>
      <c r="D189" s="45"/>
      <c r="E189" s="15">
        <f>-C189+B189</f>
        <v>242773335454.61914</v>
      </c>
    </row>
    <row r="190" spans="1:5" ht="13.5" thickTop="1">
      <c r="A190" s="2"/>
      <c r="B190" s="3"/>
      <c r="C190" s="3"/>
      <c r="D190" s="3"/>
      <c r="E190" s="10"/>
    </row>
    <row r="191" spans="1:5" ht="12.75">
      <c r="A191" s="3" t="s">
        <v>164</v>
      </c>
      <c r="B191" s="3"/>
      <c r="C191" s="3"/>
      <c r="D191" s="3"/>
      <c r="E191" s="3"/>
    </row>
    <row r="192" spans="1:5" ht="12.75">
      <c r="A192" s="3" t="s">
        <v>165</v>
      </c>
      <c r="B192" s="3"/>
      <c r="C192" s="3"/>
      <c r="D192" s="3"/>
      <c r="E192" s="3"/>
    </row>
    <row r="193" spans="1:5" ht="12.75">
      <c r="A193" s="3" t="s">
        <v>166</v>
      </c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2" t="s">
        <v>167</v>
      </c>
      <c r="B195" s="2"/>
      <c r="C195" s="2"/>
      <c r="D195" s="2"/>
      <c r="E195" s="2"/>
    </row>
    <row r="196" spans="1:5" ht="12.75">
      <c r="A196" s="2" t="s">
        <v>169</v>
      </c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3" t="s">
        <v>141</v>
      </c>
      <c r="B198" s="2"/>
      <c r="C198" s="2"/>
      <c r="D198" s="2"/>
      <c r="E198" s="2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3"/>
      <c r="B207" s="10"/>
      <c r="C207" s="10"/>
      <c r="D207" s="10"/>
      <c r="E207" s="10"/>
    </row>
    <row r="208" spans="1:5" ht="12.75">
      <c r="A208" s="9"/>
      <c r="B208" s="10"/>
      <c r="C208" s="10"/>
      <c r="D208" s="10"/>
      <c r="E208" s="10"/>
    </row>
    <row r="209" spans="1:5" ht="12.75">
      <c r="A209" s="14"/>
      <c r="B209" s="10"/>
      <c r="C209" s="10"/>
      <c r="D209" s="10"/>
      <c r="E209" s="10"/>
    </row>
    <row r="210" spans="1:5" ht="13.5" thickBot="1">
      <c r="A210" s="15"/>
      <c r="B210" s="10"/>
      <c r="C210" s="10"/>
      <c r="D210" s="10"/>
      <c r="E210" s="10"/>
    </row>
    <row r="211" spans="1:5" ht="13.5" thickTop="1">
      <c r="A211" s="12"/>
      <c r="B211" s="10"/>
      <c r="C211" s="10"/>
      <c r="D211" s="10"/>
      <c r="E211" s="10"/>
    </row>
    <row r="212" spans="1:5" ht="12.75">
      <c r="A212" s="12"/>
      <c r="B212" s="10"/>
      <c r="C212" s="10"/>
      <c r="D212" s="10"/>
      <c r="E212" s="10"/>
    </row>
    <row r="213" spans="1:5" ht="12.75">
      <c r="A213" s="13"/>
      <c r="B213" s="10"/>
      <c r="C213" s="10"/>
      <c r="D213" s="10"/>
      <c r="E213" s="10"/>
    </row>
    <row r="214" spans="1:5" ht="12.75">
      <c r="A214" s="14"/>
      <c r="B214" s="10"/>
      <c r="C214" s="10"/>
      <c r="D214" s="10"/>
      <c r="E214" s="10"/>
    </row>
    <row r="215" spans="1:5" ht="13.5" thickBot="1">
      <c r="A215" s="15"/>
      <c r="B215" s="10"/>
      <c r="C215" s="10"/>
      <c r="D215" s="10"/>
      <c r="E215" s="10"/>
    </row>
    <row r="216" spans="1:5" ht="13.5" thickTop="1">
      <c r="A216" s="12"/>
      <c r="B216" s="10"/>
      <c r="C216" s="10"/>
      <c r="D216" s="10"/>
      <c r="E216" s="10"/>
    </row>
    <row r="217" spans="1:5" ht="12.75">
      <c r="A217" s="12"/>
      <c r="B217" s="10"/>
      <c r="C217" s="10"/>
      <c r="D217" s="10"/>
      <c r="E217" s="10"/>
    </row>
    <row r="218" spans="1:5" ht="12.75">
      <c r="A218" s="12"/>
      <c r="B218" s="10"/>
      <c r="C218" s="10"/>
      <c r="D218" s="10"/>
      <c r="E218" s="10"/>
    </row>
    <row r="219" spans="1:5" ht="12.75">
      <c r="A219" s="16"/>
      <c r="B219" s="10"/>
      <c r="C219" s="10"/>
      <c r="D219" s="10"/>
      <c r="E219" s="10"/>
    </row>
    <row r="220" spans="1:5" ht="12.75">
      <c r="A220" s="12"/>
      <c r="B220" s="10"/>
      <c r="C220" s="10"/>
      <c r="D220" s="10"/>
      <c r="E220" s="10"/>
    </row>
    <row r="221" spans="1:5" ht="12.75">
      <c r="A221" s="13"/>
      <c r="B221" s="10"/>
      <c r="C221" s="10"/>
      <c r="D221" s="10"/>
      <c r="E221" s="10"/>
    </row>
    <row r="222" spans="1:5" ht="12.75">
      <c r="A222" s="13"/>
      <c r="B222" s="10"/>
      <c r="C222" s="10"/>
      <c r="D222" s="10"/>
      <c r="E222" s="10"/>
    </row>
    <row r="223" spans="1:5" ht="12.75">
      <c r="A223" s="13"/>
      <c r="B223" s="10"/>
      <c r="C223" s="10"/>
      <c r="D223" s="10"/>
      <c r="E223" s="10"/>
    </row>
    <row r="224" spans="1:5" ht="12.75">
      <c r="A224" s="13"/>
      <c r="B224" s="34"/>
      <c r="C224" s="10"/>
      <c r="D224" s="10"/>
      <c r="E224" s="10"/>
    </row>
    <row r="225" spans="1:5" ht="12.75">
      <c r="A225" s="13"/>
      <c r="B225" s="34"/>
      <c r="C225" s="10"/>
      <c r="D225" s="10"/>
      <c r="E225" s="10"/>
    </row>
    <row r="226" spans="1:5" ht="12.75">
      <c r="A226" s="13"/>
      <c r="B226" s="34"/>
      <c r="C226" s="10"/>
      <c r="D226" s="10"/>
      <c r="E226" s="10"/>
    </row>
    <row r="227" spans="1:5" ht="12.75">
      <c r="A227" s="14"/>
      <c r="B227" s="34"/>
      <c r="C227" s="10"/>
      <c r="D227" s="10"/>
      <c r="E227" s="10"/>
    </row>
    <row r="228" spans="1:5" ht="13.5" thickBot="1">
      <c r="A228" s="15"/>
      <c r="B228" s="34"/>
      <c r="C228" s="10"/>
      <c r="D228" s="10"/>
      <c r="E228" s="10"/>
    </row>
    <row r="229" spans="1:5" ht="13.5" thickTop="1">
      <c r="A229" s="12"/>
      <c r="B229" s="34"/>
      <c r="C229" s="10"/>
      <c r="D229" s="10"/>
      <c r="E229" s="10"/>
    </row>
    <row r="230" spans="1:5" ht="12.75">
      <c r="A230" s="12"/>
      <c r="B230" s="34"/>
      <c r="C230" s="10"/>
      <c r="D230" s="10"/>
      <c r="E230" s="10"/>
    </row>
    <row r="231" spans="1:5" ht="12.75">
      <c r="A231" s="13"/>
      <c r="B231" s="34"/>
      <c r="C231" s="10"/>
      <c r="D231" s="10"/>
      <c r="E231" s="10"/>
    </row>
    <row r="232" spans="1:5" ht="12.75">
      <c r="A232" s="13"/>
      <c r="B232" s="34"/>
      <c r="C232" s="10"/>
      <c r="D232" s="10"/>
      <c r="E232" s="10"/>
    </row>
    <row r="233" spans="1:5" ht="12.75">
      <c r="A233" s="17"/>
      <c r="B233" s="34"/>
      <c r="C233" s="10"/>
      <c r="D233" s="10"/>
      <c r="E233" s="10"/>
    </row>
    <row r="234" spans="1:5" ht="12.75">
      <c r="A234" s="12"/>
      <c r="B234" s="34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3"/>
      <c r="B236" s="34"/>
      <c r="C236" s="10"/>
      <c r="D236" s="10"/>
      <c r="E236" s="10"/>
    </row>
    <row r="237" spans="1:5" ht="12.75">
      <c r="A237" s="13"/>
      <c r="B237" s="34"/>
      <c r="C237" s="10"/>
      <c r="D237" s="10"/>
      <c r="E237" s="10"/>
    </row>
    <row r="238" spans="1:5" ht="12.75">
      <c r="A238" s="13"/>
      <c r="B238" s="34"/>
      <c r="C238" s="10"/>
      <c r="D238" s="10"/>
      <c r="E238" s="10"/>
    </row>
    <row r="239" spans="1:5" ht="12.75">
      <c r="A239" s="13"/>
      <c r="B239" s="34"/>
      <c r="C239" s="10"/>
      <c r="D239" s="10"/>
      <c r="E239" s="10"/>
    </row>
    <row r="240" spans="1:5" ht="12.75">
      <c r="A240" s="13"/>
      <c r="B240" s="34"/>
      <c r="C240" s="10"/>
      <c r="D240" s="10"/>
      <c r="E240" s="10"/>
    </row>
    <row r="241" spans="1:5" ht="12.75">
      <c r="A241" s="13"/>
      <c r="B241" s="34"/>
      <c r="C241" s="10"/>
      <c r="D241" s="10"/>
      <c r="E241" s="10"/>
    </row>
    <row r="242" spans="1:5" ht="12.75">
      <c r="A242" s="11"/>
      <c r="B242" s="34"/>
      <c r="C242" s="10"/>
      <c r="D242" s="10"/>
      <c r="E242" s="10"/>
    </row>
    <row r="243" spans="1:5" ht="12.75">
      <c r="A243" s="13"/>
      <c r="B243" s="34"/>
      <c r="C243" s="10"/>
      <c r="D243" s="10"/>
      <c r="E243" s="10"/>
    </row>
    <row r="244" spans="1:5" ht="12.75">
      <c r="A244" s="11"/>
      <c r="B244" s="34"/>
      <c r="C244" s="10"/>
      <c r="D244" s="10"/>
      <c r="E244" s="10"/>
    </row>
    <row r="245" spans="1:5" ht="12.75">
      <c r="A245" s="13"/>
      <c r="B245" s="34"/>
      <c r="C245" s="10"/>
      <c r="D245" s="10"/>
      <c r="E245" s="10"/>
    </row>
    <row r="246" spans="1:5" ht="12.75">
      <c r="A246" s="13"/>
      <c r="B246" s="34"/>
      <c r="C246" s="10"/>
      <c r="D246" s="10"/>
      <c r="E246" s="10"/>
    </row>
    <row r="247" spans="1:5" ht="12.75">
      <c r="A247" s="11"/>
      <c r="B247" s="34"/>
      <c r="C247" s="10"/>
      <c r="D247" s="10"/>
      <c r="E247" s="10"/>
    </row>
    <row r="248" spans="1:5" ht="12.75">
      <c r="A248" s="13"/>
      <c r="B248" s="34"/>
      <c r="C248" s="10"/>
      <c r="D248" s="10"/>
      <c r="E248" s="10"/>
    </row>
    <row r="249" spans="1:5" ht="12.75">
      <c r="A249" s="14"/>
      <c r="B249" s="34"/>
      <c r="C249" s="10"/>
      <c r="D249" s="10"/>
      <c r="E249" s="10"/>
    </row>
    <row r="250" spans="1:5" ht="13.5" thickBot="1">
      <c r="A250" s="15"/>
      <c r="B250" s="34"/>
      <c r="C250" s="10"/>
      <c r="D250" s="10"/>
      <c r="E250" s="10"/>
    </row>
    <row r="251" spans="1:5" ht="13.5" thickTop="1">
      <c r="A251" s="12"/>
      <c r="B251" s="34"/>
      <c r="C251" s="10"/>
      <c r="D251" s="10"/>
      <c r="E251" s="10"/>
    </row>
    <row r="252" spans="1:5" ht="13.5" thickBot="1">
      <c r="A252" s="15"/>
      <c r="B252" s="34"/>
      <c r="C252" s="10"/>
      <c r="D252" s="10"/>
      <c r="E252" s="10"/>
    </row>
    <row r="253" spans="1:5" ht="13.5" thickTop="1">
      <c r="A253" s="11"/>
      <c r="B253" s="34"/>
      <c r="C253" s="10"/>
      <c r="D253" s="10"/>
      <c r="E253" s="10"/>
    </row>
    <row r="254" spans="1:5" ht="12.75">
      <c r="A254" s="12"/>
      <c r="B254" s="34"/>
      <c r="C254" s="10"/>
      <c r="D254" s="10"/>
      <c r="E254" s="10"/>
    </row>
    <row r="255" spans="1:5" ht="13.5" thickBot="1">
      <c r="A255" s="18"/>
      <c r="B255" s="34"/>
      <c r="C255" s="10"/>
      <c r="D255" s="10"/>
      <c r="E255" s="10"/>
    </row>
    <row r="256" spans="1:5" ht="13.5" thickTop="1">
      <c r="A256" s="12"/>
      <c r="B256" s="34"/>
      <c r="C256" s="10"/>
      <c r="D256" s="10"/>
      <c r="E256" s="10"/>
    </row>
    <row r="257" spans="1:5" ht="12.75">
      <c r="A257" s="11"/>
      <c r="B257" s="34"/>
      <c r="C257" s="10"/>
      <c r="D257" s="10"/>
      <c r="E257" s="10"/>
    </row>
    <row r="258" spans="1:5" ht="13.5" thickBot="1">
      <c r="A258" s="18"/>
      <c r="B258" s="34"/>
      <c r="C258" s="10"/>
      <c r="D258" s="10"/>
      <c r="E258" s="10"/>
    </row>
    <row r="259" spans="1:5" ht="13.5" thickTop="1">
      <c r="A259" s="12"/>
      <c r="B259" s="34"/>
      <c r="C259" s="10"/>
      <c r="D259" s="10"/>
      <c r="E259" s="10"/>
    </row>
    <row r="260" spans="1:5" ht="12.75">
      <c r="A260" s="12"/>
      <c r="B260" s="34"/>
      <c r="C260" s="10"/>
      <c r="D260" s="10"/>
      <c r="E260" s="10"/>
    </row>
    <row r="261" spans="1:5" ht="12.75">
      <c r="A261" s="13"/>
      <c r="B261" s="34"/>
      <c r="C261" s="10"/>
      <c r="D261" s="10"/>
      <c r="E261" s="10"/>
    </row>
    <row r="262" spans="1:5" ht="12.75">
      <c r="A262" s="13"/>
      <c r="B262" s="34"/>
      <c r="C262" s="10"/>
      <c r="D262" s="10"/>
      <c r="E262" s="10"/>
    </row>
    <row r="263" spans="1:2" ht="12.75">
      <c r="A263" s="13"/>
      <c r="B263" s="34"/>
    </row>
    <row r="264" spans="1:2" ht="12.75">
      <c r="A264" s="13"/>
      <c r="B264" s="34"/>
    </row>
    <row r="265" spans="1:3" ht="12.75">
      <c r="A265" s="13"/>
      <c r="B265" s="34">
        <f>+B96-B189</f>
        <v>0</v>
      </c>
      <c r="C265" s="25">
        <f>+C96-C189</f>
        <v>0</v>
      </c>
    </row>
    <row r="266" spans="1:2" ht="12.75">
      <c r="A266" s="13"/>
      <c r="B266" s="34"/>
    </row>
    <row r="267" spans="1:2" ht="12.75">
      <c r="A267" s="13"/>
      <c r="B267" s="34"/>
    </row>
    <row r="268" spans="1:2" ht="12.75">
      <c r="A268" s="13"/>
      <c r="B268" s="34"/>
    </row>
    <row r="269" spans="1:2" ht="12.75">
      <c r="A269" s="13"/>
      <c r="B269" s="34"/>
    </row>
    <row r="270" spans="1:2" ht="12.75">
      <c r="A270" s="11"/>
      <c r="B270" s="34"/>
    </row>
    <row r="271" spans="1:2" ht="12.75">
      <c r="A271" s="13"/>
      <c r="B271" s="34"/>
    </row>
    <row r="272" spans="1:2" ht="12.75">
      <c r="A272" s="13"/>
      <c r="B272" s="34"/>
    </row>
    <row r="273" spans="1:2" ht="12.75">
      <c r="A273" s="13"/>
      <c r="B273" s="34"/>
    </row>
    <row r="274" spans="1:2" ht="12.75">
      <c r="A274" s="13"/>
      <c r="B274" s="34"/>
    </row>
    <row r="275" spans="1:2" ht="12.75">
      <c r="A275" s="13"/>
      <c r="B275" s="34"/>
    </row>
    <row r="276" spans="1:2" ht="12.75">
      <c r="A276" s="13"/>
      <c r="B276" s="34"/>
    </row>
    <row r="277" spans="1:2" ht="12.75">
      <c r="A277" s="13"/>
      <c r="B277" s="34"/>
    </row>
    <row r="278" spans="1:2" ht="12.75">
      <c r="A278" s="29"/>
      <c r="B278" s="34"/>
    </row>
    <row r="279" spans="1:2" ht="12.75">
      <c r="A279" s="12"/>
      <c r="B279" s="34"/>
    </row>
    <row r="280" spans="1:2" ht="13.5" thickBot="1">
      <c r="A280" s="15"/>
      <c r="B280" s="34"/>
    </row>
    <row r="281" spans="1:2" ht="13.5" thickTop="1">
      <c r="A281" s="20"/>
      <c r="B281" s="34"/>
    </row>
    <row r="282" spans="1:2" ht="13.5" thickBot="1">
      <c r="A282" s="15"/>
      <c r="B282" s="34"/>
    </row>
    <row r="283" spans="1:2" ht="13.5" thickTop="1">
      <c r="A283" s="20"/>
      <c r="B283" s="34"/>
    </row>
    <row r="284" spans="1:2" ht="12.75">
      <c r="A284" s="12"/>
      <c r="B284" s="34"/>
    </row>
    <row r="285" spans="1:2" ht="12.75">
      <c r="A285" s="12"/>
      <c r="B285" s="34"/>
    </row>
    <row r="286" spans="1:2" ht="12.75">
      <c r="A286" s="12"/>
      <c r="B286" s="34"/>
    </row>
    <row r="287" spans="1:2" ht="12.75">
      <c r="A287" s="13"/>
      <c r="B287" s="34"/>
    </row>
    <row r="288" spans="1:2" ht="12.75">
      <c r="A288" s="13"/>
      <c r="B288" s="34"/>
    </row>
    <row r="289" spans="1:2" ht="12.75">
      <c r="A289" s="14"/>
      <c r="B289" s="34"/>
    </row>
    <row r="290" spans="1:2" ht="13.5" thickBot="1">
      <c r="A290" s="15"/>
      <c r="B290" s="34"/>
    </row>
    <row r="291" spans="1:2" ht="13.5" thickTop="1">
      <c r="A291" s="12"/>
      <c r="B291" s="34"/>
    </row>
    <row r="292" spans="1:2" ht="12.75">
      <c r="A292" s="12"/>
      <c r="B292" s="34"/>
    </row>
    <row r="293" spans="1:2" ht="12.75">
      <c r="A293" s="12"/>
      <c r="B293" s="34"/>
    </row>
    <row r="294" spans="1:2" ht="12.75">
      <c r="A294" s="13"/>
      <c r="B294" s="34"/>
    </row>
    <row r="295" spans="1:2" ht="12.75">
      <c r="A295" s="27"/>
      <c r="B295" s="34"/>
    </row>
    <row r="296" spans="1:2" ht="12.75">
      <c r="A296" s="28"/>
      <c r="B296" s="34"/>
    </row>
    <row r="297" spans="1:2" ht="12.75">
      <c r="A297" s="29"/>
      <c r="B297" s="34"/>
    </row>
    <row r="298" spans="1:2" ht="12.75">
      <c r="A298" s="16"/>
      <c r="B298" s="34"/>
    </row>
    <row r="299" spans="1:2" ht="13.5" thickBot="1">
      <c r="A299" s="15"/>
      <c r="B299" s="34"/>
    </row>
    <row r="300" spans="1:2" ht="14.25" thickBot="1" thickTop="1">
      <c r="A300" s="15"/>
      <c r="B300" s="34"/>
    </row>
    <row r="301" spans="1:2" ht="14.25" thickBot="1" thickTop="1">
      <c r="A301" s="15"/>
      <c r="B301" s="34"/>
    </row>
    <row r="302" spans="1:2" ht="13.5" thickTop="1">
      <c r="A302" s="12"/>
      <c r="B302" s="34"/>
    </row>
    <row r="303" spans="1:2" ht="12.75">
      <c r="A303" s="12"/>
      <c r="B303" s="34"/>
    </row>
    <row r="304" spans="1:2" ht="12.75">
      <c r="A304" s="12"/>
      <c r="B304" s="34"/>
    </row>
    <row r="305" spans="1:2" ht="12.75">
      <c r="A305" s="12"/>
      <c r="B305" s="34"/>
    </row>
    <row r="306" spans="1:2" ht="12.75">
      <c r="A306" s="11"/>
      <c r="B306" s="34"/>
    </row>
    <row r="307" spans="1:2" ht="12.75">
      <c r="A307" s="16"/>
      <c r="B307" s="34"/>
    </row>
    <row r="308" spans="1:2" ht="12.75">
      <c r="A308" s="13"/>
      <c r="B308" s="34"/>
    </row>
    <row r="309" spans="1:2" ht="12.75">
      <c r="A309" s="14"/>
      <c r="B309" s="34"/>
    </row>
    <row r="310" spans="1:2" ht="13.5" thickBot="1">
      <c r="A310" s="15"/>
      <c r="B310" s="34"/>
    </row>
    <row r="311" spans="1:2" ht="13.5" thickTop="1">
      <c r="A311" s="12"/>
      <c r="B311" s="34"/>
    </row>
    <row r="312" spans="1:2" ht="12.75">
      <c r="A312" s="12"/>
      <c r="B312" s="34"/>
    </row>
    <row r="313" spans="1:2" ht="12.75">
      <c r="A313" s="12"/>
      <c r="B313" s="34"/>
    </row>
    <row r="314" spans="1:2" ht="12.75">
      <c r="A314" s="12"/>
      <c r="B314" s="34"/>
    </row>
    <row r="315" spans="1:2" ht="13.5" thickBot="1">
      <c r="A315" s="15"/>
      <c r="B315" s="34"/>
    </row>
    <row r="316" spans="1:2" ht="13.5" thickTop="1">
      <c r="A316" s="20"/>
      <c r="B316" s="34"/>
    </row>
    <row r="317" spans="1:2" ht="12.75">
      <c r="A317" s="13"/>
      <c r="B317" s="34"/>
    </row>
    <row r="318" spans="1:2" ht="12.75">
      <c r="A318" s="13"/>
      <c r="B318" s="34"/>
    </row>
    <row r="319" spans="1:2" ht="12.75">
      <c r="A319" s="13"/>
      <c r="B319" s="34"/>
    </row>
    <row r="320" spans="1:2" ht="13.5" thickBot="1">
      <c r="A320" s="18"/>
      <c r="B320" s="34"/>
    </row>
    <row r="321" spans="1:2" ht="13.5" thickTop="1">
      <c r="A321" s="13"/>
      <c r="B321" s="34"/>
    </row>
    <row r="322" spans="1:2" ht="13.5" thickBot="1">
      <c r="A322" s="15"/>
      <c r="B322" s="34"/>
    </row>
    <row r="323" spans="1:2" ht="13.5" thickTop="1">
      <c r="A323" s="13"/>
      <c r="B323" s="34"/>
    </row>
    <row r="324" spans="1:2" ht="12.75">
      <c r="A324" s="16"/>
      <c r="B324" s="34"/>
    </row>
    <row r="325" spans="1:2" ht="13.5" thickBot="1">
      <c r="A325" s="15"/>
      <c r="B325" s="34"/>
    </row>
    <row r="326" spans="1:2" ht="14.25" thickBot="1" thickTop="1">
      <c r="A326" s="15"/>
      <c r="B326" s="34"/>
    </row>
    <row r="327" spans="1:2" ht="13.5" thickTop="1">
      <c r="A327" s="13"/>
      <c r="B327" s="34"/>
    </row>
    <row r="328" spans="1:2" ht="12.75">
      <c r="A328" s="12"/>
      <c r="B328" s="34"/>
    </row>
    <row r="329" spans="1:2" ht="12.75">
      <c r="A329" s="13"/>
      <c r="B329" s="34"/>
    </row>
    <row r="330" spans="1:2" ht="12.75">
      <c r="A330" s="13"/>
      <c r="B330" s="34"/>
    </row>
    <row r="331" spans="1:2" ht="12.75">
      <c r="A331" s="13"/>
      <c r="B331" s="34"/>
    </row>
    <row r="332" spans="1:2" ht="12.75">
      <c r="A332" s="13"/>
      <c r="B332" s="34"/>
    </row>
    <row r="333" spans="1:2" ht="12.75">
      <c r="A333" s="29"/>
      <c r="B333" s="34"/>
    </row>
    <row r="334" spans="1:2" ht="12.75">
      <c r="A334" s="12"/>
      <c r="B334" s="34"/>
    </row>
    <row r="335" spans="1:2" ht="13.5" thickBot="1">
      <c r="A335" s="15"/>
      <c r="B335" s="34"/>
    </row>
    <row r="336" spans="1:2" ht="13.5" thickTop="1">
      <c r="A336" s="13"/>
      <c r="B336" s="34"/>
    </row>
    <row r="337" spans="1:2" ht="12.75">
      <c r="A337" s="13"/>
      <c r="B337" s="34"/>
    </row>
    <row r="338" spans="1:2" ht="12.75">
      <c r="A338" s="13"/>
      <c r="B338" s="34"/>
    </row>
    <row r="339" spans="1:2" ht="12.75">
      <c r="A339" s="13"/>
      <c r="B339" s="34"/>
    </row>
    <row r="340" spans="1:2" ht="12.75">
      <c r="A340" s="9"/>
      <c r="B340" s="34"/>
    </row>
    <row r="341" spans="1:2" ht="12.75">
      <c r="A341" s="23"/>
      <c r="B341" s="34"/>
    </row>
    <row r="342" spans="1:2" ht="12.75">
      <c r="A342" s="13"/>
      <c r="B342" s="34"/>
    </row>
    <row r="343" spans="1:2" ht="13.5" thickBot="1">
      <c r="A343" s="24"/>
      <c r="B343" s="34"/>
    </row>
    <row r="344" spans="1:2" ht="14.25" thickBot="1" thickTop="1">
      <c r="A344" s="15"/>
      <c r="B344" s="34"/>
    </row>
    <row r="345" spans="1:2" ht="13.5" thickTop="1">
      <c r="A345" s="12"/>
      <c r="B345" s="34"/>
    </row>
    <row r="346" spans="1:2" ht="12.75">
      <c r="A346" s="12"/>
      <c r="B346" s="34"/>
    </row>
    <row r="347" spans="1:2" ht="12.75">
      <c r="A347" s="12"/>
      <c r="B347" s="34"/>
    </row>
    <row r="348" spans="1:2" ht="12.75">
      <c r="A348" s="13"/>
      <c r="B348" s="34"/>
    </row>
    <row r="349" spans="1:2" ht="12.75">
      <c r="A349" s="11"/>
      <c r="B349" s="34"/>
    </row>
    <row r="350" spans="1:2" ht="13.5" thickBot="1">
      <c r="A350" s="18"/>
      <c r="B350" s="34"/>
    </row>
    <row r="351" spans="1:2" ht="13.5" thickTop="1">
      <c r="A351" s="12"/>
      <c r="B351" s="34"/>
    </row>
    <row r="352" spans="1:2" ht="12.75">
      <c r="A352" s="13"/>
      <c r="B352" s="34"/>
    </row>
    <row r="353" spans="1:2" ht="12.75">
      <c r="A353" s="13"/>
      <c r="B353" s="34"/>
    </row>
    <row r="354" spans="1:2" ht="12.75">
      <c r="A354" s="12"/>
      <c r="B354" s="34"/>
    </row>
    <row r="355" spans="1:2" ht="12.75">
      <c r="A355" s="13"/>
      <c r="B355" s="34"/>
    </row>
    <row r="356" spans="1:2" ht="12.75">
      <c r="A356" s="13"/>
      <c r="B356" s="34"/>
    </row>
    <row r="357" spans="1:2" ht="12.75">
      <c r="A357" s="12"/>
      <c r="B357" s="34"/>
    </row>
    <row r="358" spans="1:2" ht="12.75">
      <c r="A358" s="12"/>
      <c r="B358" s="34"/>
    </row>
    <row r="359" spans="1:2" ht="12.75">
      <c r="A359" s="13"/>
      <c r="B359" s="34"/>
    </row>
    <row r="360" spans="1:2" ht="12.75">
      <c r="A360" s="11"/>
      <c r="B360" s="34"/>
    </row>
    <row r="361" spans="1:2" ht="12.75">
      <c r="A361" s="13"/>
      <c r="B361" s="34"/>
    </row>
    <row r="362" spans="1:2" ht="12.75">
      <c r="A362" s="13"/>
      <c r="B362" s="34"/>
    </row>
    <row r="363" spans="1:2" ht="12.75">
      <c r="A363" s="13"/>
      <c r="B363" s="34"/>
    </row>
    <row r="364" spans="1:2" ht="12.75">
      <c r="A364" s="13"/>
      <c r="B364" s="34"/>
    </row>
    <row r="365" spans="1:2" ht="12.75">
      <c r="A365" s="13"/>
      <c r="B365" s="34"/>
    </row>
    <row r="366" spans="1:2" ht="12.75">
      <c r="A366" s="13"/>
      <c r="B366" s="34"/>
    </row>
    <row r="367" spans="1:2" ht="12.75">
      <c r="A367" s="13"/>
      <c r="B367" s="34"/>
    </row>
    <row r="368" spans="1:2" ht="12.75">
      <c r="A368" s="13"/>
      <c r="B368" s="34"/>
    </row>
    <row r="369" spans="1:2" ht="12.75">
      <c r="A369" s="13"/>
      <c r="B369" s="34"/>
    </row>
    <row r="370" spans="1:2" ht="12.75">
      <c r="A370" s="13"/>
      <c r="B370" s="34"/>
    </row>
    <row r="371" spans="1:2" ht="12.75">
      <c r="A371" s="13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13"/>
      <c r="B378" s="34"/>
    </row>
    <row r="379" spans="1:2" ht="12.75">
      <c r="A379" s="13"/>
      <c r="B379" s="34"/>
    </row>
    <row r="380" spans="1:2" ht="12.75">
      <c r="A380" s="13"/>
      <c r="B380" s="34"/>
    </row>
    <row r="381" spans="1:2" ht="12.75">
      <c r="A381" s="13"/>
      <c r="B381" s="34"/>
    </row>
    <row r="382" spans="1:2" ht="12.75">
      <c r="A382" s="13"/>
      <c r="B382" s="34"/>
    </row>
    <row r="383" spans="1:2" ht="12.75">
      <c r="A383" s="20"/>
      <c r="B383" s="34"/>
    </row>
    <row r="384" spans="1:2" ht="12.75">
      <c r="A384" s="20"/>
      <c r="B384" s="34"/>
    </row>
    <row r="385" spans="1:2" ht="12.75">
      <c r="A385" s="11"/>
      <c r="B385" s="34"/>
    </row>
    <row r="386" spans="1:2" ht="12.75">
      <c r="A386" s="13"/>
      <c r="B386" s="34"/>
    </row>
    <row r="387" spans="1:2" ht="12.75">
      <c r="A387" s="11"/>
      <c r="B387" s="34"/>
    </row>
    <row r="388" spans="1:2" ht="12.75">
      <c r="A388" s="13"/>
      <c r="B388" s="34"/>
    </row>
    <row r="389" spans="1:2" ht="12.75">
      <c r="A389" s="13"/>
      <c r="B389" s="34"/>
    </row>
    <row r="390" spans="1:2" ht="12.75">
      <c r="A390" s="13"/>
      <c r="B390" s="34"/>
    </row>
    <row r="391" spans="1:2" ht="12.75">
      <c r="A391" s="13"/>
      <c r="B391" s="34"/>
    </row>
    <row r="392" spans="1:2" ht="12.75">
      <c r="A392" s="13"/>
      <c r="B392" s="34"/>
    </row>
    <row r="393" spans="1:2" ht="12.75">
      <c r="A393" s="14"/>
      <c r="B393" s="34"/>
    </row>
    <row r="394" spans="1:2" ht="13.5" thickBot="1">
      <c r="A394" s="15"/>
      <c r="B394" s="34"/>
    </row>
    <row r="395" spans="1:2" ht="14.25" thickBot="1" thickTop="1">
      <c r="A395" s="24"/>
      <c r="B395" s="34"/>
    </row>
    <row r="396" ht="13.5" thickTop="1">
      <c r="B396" s="34"/>
    </row>
    <row r="397" ht="12.75">
      <c r="B397" s="34"/>
    </row>
    <row r="398" ht="12.75">
      <c r="B398" s="34"/>
    </row>
    <row r="399" ht="12.75">
      <c r="B399" s="34"/>
    </row>
    <row r="400" ht="12.75">
      <c r="B400" s="34"/>
    </row>
    <row r="401" ht="12.75">
      <c r="B401" s="34"/>
    </row>
    <row r="402" ht="12.75">
      <c r="B402" s="34"/>
    </row>
    <row r="403" ht="12.75">
      <c r="B403" s="34"/>
    </row>
    <row r="404" ht="12.75">
      <c r="B404" s="34"/>
    </row>
    <row r="405" ht="12.75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  <row r="785" ht="12.75">
      <c r="B785" s="34"/>
    </row>
    <row r="786" ht="12.75">
      <c r="B786" s="34"/>
    </row>
    <row r="787" ht="12.75">
      <c r="B787" s="34"/>
    </row>
    <row r="788" ht="12.75">
      <c r="B788" s="34"/>
    </row>
    <row r="789" ht="12.75">
      <c r="B789" s="34"/>
    </row>
  </sheetData>
  <printOptions/>
  <pageMargins left="0" right="0" top="1" bottom="1" header="0.5" footer="0.5"/>
  <pageSetup horizontalDpi="1200" verticalDpi="12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nsmith</cp:lastModifiedBy>
  <cp:lastPrinted>2006-11-14T15:01:57Z</cp:lastPrinted>
  <dcterms:created xsi:type="dcterms:W3CDTF">2001-10-09T18:55:54Z</dcterms:created>
  <dcterms:modified xsi:type="dcterms:W3CDTF">2006-11-29T22:30:58Z</dcterms:modified>
  <cp:category/>
  <cp:version/>
  <cp:contentType/>
  <cp:contentStatus/>
</cp:coreProperties>
</file>